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80" yWindow="180" windowWidth="19065" windowHeight="11055" tabRatio="753" activeTab="0"/>
  </bookViews>
  <sheets>
    <sheet name="注意事項" sheetId="1" r:id="rId1"/>
    <sheet name="交①" sheetId="2" r:id="rId2"/>
    <sheet name="交②" sheetId="3" r:id="rId3"/>
    <sheet name="交③" sheetId="4" r:id="rId4"/>
    <sheet name="交③別添" sheetId="5" r:id="rId5"/>
    <sheet name="交④" sheetId="6" r:id="rId6"/>
    <sheet name="交⑤" sheetId="7" r:id="rId7"/>
    <sheet name="交⑥" sheetId="8" r:id="rId8"/>
    <sheet name="委任状" sheetId="9" r:id="rId9"/>
    <sheet name="事務局用" sheetId="10" state="hidden" r:id="rId10"/>
  </sheets>
  <externalReferences>
    <externalReference r:id="rId13"/>
  </externalReferences>
  <definedNames>
    <definedName name="Ａ様式">'[1]A様式'!$B$8:$AH$357</definedName>
    <definedName name="_xlnm.Print_Area" localSheetId="8">'委任状'!$A$1:$X$42</definedName>
    <definedName name="_xlnm.Print_Area" localSheetId="1">'交①'!$A$1:$AL$38</definedName>
    <definedName name="_xlnm.Print_Area" localSheetId="2">'交②'!$A$1:$AG$52</definedName>
    <definedName name="_xlnm.Print_Area" localSheetId="3">'交③'!$A$1:$P$41</definedName>
    <definedName name="_xlnm.Print_Area" localSheetId="4">'交③別添'!$A$1:$AB$40</definedName>
    <definedName name="_xlnm.Print_Area" localSheetId="5">'交④'!$A$1:$AC$50</definedName>
    <definedName name="_xlnm.Print_Area" localSheetId="6">'交⑤'!$A$1:$AG$51</definedName>
    <definedName name="_xlnm.Print_Area" localSheetId="7">'交⑥'!$A$1:$S$31</definedName>
    <definedName name="_xlnm.Print_Area" localSheetId="9">'事務局用'!$A$1:$IU$21</definedName>
    <definedName name="_xlnm.Print_Area" localSheetId="0">'注意事項'!$A$1:$O$57</definedName>
  </definedNames>
  <calcPr fullCalcOnLoad="1"/>
</workbook>
</file>

<file path=xl/comments3.xml><?xml version="1.0" encoding="utf-8"?>
<comments xmlns="http://schemas.openxmlformats.org/spreadsheetml/2006/main">
  <authors>
    <author>macosway</author>
  </authors>
  <commentList>
    <comment ref="V40" authorId="0">
      <text>
        <r>
          <rPr>
            <sz val="9"/>
            <rFont val="ＭＳ Ｐゴシック"/>
            <family val="3"/>
          </rPr>
          <t xml:space="preserve">薄色文字は通常上書きで黒色になります。薄色のままとなった場合は、書式操作で黒色表示にしてください(他欄同じ)。
</t>
        </r>
      </text>
    </comment>
    <comment ref="O50" authorId="0">
      <text>
        <r>
          <rPr>
            <sz val="9"/>
            <rFont val="ＭＳ Ｐゴシック"/>
            <family val="3"/>
          </rPr>
          <t xml:space="preserve">薄色文字は通常上書きで黒色になります。薄色のままとなった場合は、書式操作で黒色表示にしてください(他欄同じ)。
</t>
        </r>
      </text>
    </comment>
    <comment ref="O45" authorId="0">
      <text>
        <r>
          <rPr>
            <sz val="9"/>
            <rFont val="ＭＳ Ｐゴシック"/>
            <family val="3"/>
          </rPr>
          <t xml:space="preserve">薄色文字は通常上書きで黒色になります。薄色のままとなった場合は、書式操作で黒色表示にしてください(他欄同じ)。
</t>
        </r>
      </text>
    </comment>
    <comment ref="M48" authorId="0">
      <text>
        <r>
          <rPr>
            <sz val="9"/>
            <rFont val="ＭＳ Ｐゴシック"/>
            <family val="3"/>
          </rPr>
          <t>薄色文字は通常上書きで黒色になります。薄色のままとなった場合は、書式操作で黒色表示にしてください(他欄同じ)。</t>
        </r>
      </text>
    </comment>
  </commentList>
</comments>
</file>

<file path=xl/comments5.xml><?xml version="1.0" encoding="utf-8"?>
<comments xmlns="http://schemas.openxmlformats.org/spreadsheetml/2006/main">
  <authors>
    <author>macosway</author>
  </authors>
  <commentList>
    <comment ref="T11" authorId="0">
      <text>
        <r>
          <rPr>
            <sz val="9"/>
            <rFont val="ＭＳ Ｐゴシック"/>
            <family val="3"/>
          </rPr>
          <t>資格が建設大臣登録の場合は、国土交通大臣と記入してください。</t>
        </r>
      </text>
    </comment>
  </commentList>
</comments>
</file>

<file path=xl/comments7.xml><?xml version="1.0" encoding="utf-8"?>
<comments xmlns="http://schemas.openxmlformats.org/spreadsheetml/2006/main">
  <authors>
    <author>macosway</author>
  </authors>
  <commentList>
    <comment ref="H24" authorId="0">
      <text>
        <r>
          <rPr>
            <sz val="9"/>
            <rFont val="ＭＳ Ｐゴシック"/>
            <family val="3"/>
          </rPr>
          <t xml:space="preserve">薄色文字は通常上書きで黒色になります。薄色のままとなった場合は、書式操作で黒色表示にしてください(他欄同じ)。
</t>
        </r>
      </text>
    </comment>
    <comment ref="H33" authorId="0">
      <text>
        <r>
          <rPr>
            <sz val="9"/>
            <rFont val="ＭＳ Ｐゴシック"/>
            <family val="3"/>
          </rPr>
          <t xml:space="preserve">薄色文字は通常上書きで黒色になります。薄色のままとなった場合は、書式操作で黒色表示にしてください(他欄同じ)。
</t>
        </r>
      </text>
    </comment>
    <comment ref="H42" authorId="0">
      <text>
        <r>
          <rPr>
            <sz val="9"/>
            <rFont val="ＭＳ Ｐゴシック"/>
            <family val="3"/>
          </rPr>
          <t xml:space="preserve">薄色文字は通常上書きで黒色になります。薄色のままとなった場合は、書式操作で黒色表示にしてください(他欄同じ)。
</t>
        </r>
      </text>
    </comment>
  </commentList>
</comments>
</file>

<file path=xl/sharedStrings.xml><?xml version="1.0" encoding="utf-8"?>
<sst xmlns="http://schemas.openxmlformats.org/spreadsheetml/2006/main" count="2501" uniqueCount="1069">
  <si>
    <t>□</t>
  </si>
  <si>
    <t>戸</t>
  </si>
  <si>
    <t>千円</t>
  </si>
  <si>
    <t>年</t>
  </si>
  <si>
    <t>施設</t>
  </si>
  <si>
    <t>なし</t>
  </si>
  <si>
    <t>内容</t>
  </si>
  <si>
    <t>住所</t>
  </si>
  <si>
    <t>その他</t>
  </si>
  <si>
    <t>住宅</t>
  </si>
  <si>
    <t>総事業費</t>
  </si>
  <si>
    <t>施設の改修工事費</t>
  </si>
  <si>
    <t>記</t>
  </si>
  <si>
    <t>対象事業名</t>
  </si>
  <si>
    <t>補助事業の名称</t>
  </si>
  <si>
    <t>電話</t>
  </si>
  <si>
    <t>月</t>
  </si>
  <si>
    <t>項目</t>
  </si>
  <si>
    <t>登録年月日</t>
  </si>
  <si>
    <t>済</t>
  </si>
  <si>
    <t>月</t>
  </si>
  <si>
    <t>補助金交付に係る確認書</t>
  </si>
  <si>
    <t>確認欄</t>
  </si>
  <si>
    <t>登録主体</t>
  </si>
  <si>
    <t>日</t>
  </si>
  <si>
    <t>平成</t>
  </si>
  <si>
    <t>事業費等</t>
  </si>
  <si>
    <t>建築確認の取得状況</t>
  </si>
  <si>
    <t>不要</t>
  </si>
  <si>
    <t>竣工</t>
  </si>
  <si>
    <t>登録番号</t>
  </si>
  <si>
    <t>）</t>
  </si>
  <si>
    <t>①</t>
  </si>
  <si>
    <t>③</t>
  </si>
  <si>
    <t>④</t>
  </si>
  <si>
    <t>⑤</t>
  </si>
  <si>
    <t>⑥</t>
  </si>
  <si>
    <t>⑦</t>
  </si>
  <si>
    <t>⑧</t>
  </si>
  <si>
    <t>⑩</t>
  </si>
  <si>
    <t>確認日</t>
  </si>
  <si>
    <t>登録申請者</t>
  </si>
  <si>
    <t>補助要望額</t>
  </si>
  <si>
    <t>月頃</t>
  </si>
  <si>
    <t>基</t>
  </si>
  <si>
    <t>住宅の買取に係る費用</t>
  </si>
  <si>
    <t>改修を目的とした住宅等の取得</t>
  </si>
  <si>
    <t>少なくとも10年間はサービス付き高齢者向け住宅として登録され、かつ本事業実施の要件を満たした状態が継続される。</t>
  </si>
  <si>
    <t>住宅部分の合計（改修）</t>
  </si>
  <si>
    <t>施設部分の合計（改修）</t>
  </si>
  <si>
    <t>夜間対応型訪問介護事業所</t>
  </si>
  <si>
    <t>総合生活サービス窓口</t>
  </si>
  <si>
    <t>生活相談サービス施設</t>
  </si>
  <si>
    <t>食事サービス施設</t>
  </si>
  <si>
    <t>健康維持施設</t>
  </si>
  <si>
    <t>合計（改修工事を含まない事業）</t>
  </si>
  <si>
    <t>取得(予定)日</t>
  </si>
  <si>
    <t>（様式６）</t>
  </si>
  <si>
    <t>合計（改修工事を含む事業）</t>
  </si>
  <si>
    <t>　　（様式１）</t>
  </si>
  <si>
    <t>高齢者居宅生活支援事業を行う施設</t>
  </si>
  <si>
    <t>医療法に規定する病院又は診療所</t>
  </si>
  <si>
    <t>施設コード</t>
  </si>
  <si>
    <t>自己資金</t>
  </si>
  <si>
    <t>千円</t>
  </si>
  <si>
    <t>e-mail</t>
  </si>
  <si>
    <t>V1.1（110728）</t>
  </si>
  <si>
    <t>（単位：千円）</t>
  </si>
  <si>
    <t>〒</t>
  </si>
  <si>
    <t>定期巡回・随時対応型訪問介護看護事業所</t>
  </si>
  <si>
    <t>サービス付き高齢者向け住宅整備事業事務局</t>
  </si>
  <si>
    <t>（地方自治体独自の補助事業も含む）</t>
  </si>
  <si>
    <t>入居者から家賃等の前払金を受領しない。</t>
  </si>
  <si>
    <t>入居者から家賃等の前払金を受領するが、月々の支払いも可とする。</t>
  </si>
  <si>
    <t>（</t>
  </si>
  <si>
    <t>借入先金融機関等</t>
  </si>
  <si>
    <t>借入等予定額</t>
  </si>
  <si>
    <t>返済期間</t>
  </si>
  <si>
    <t>千円</t>
  </si>
  <si>
    <t>年</t>
  </si>
  <si>
    <t>サービス付き高齢者向け住宅と一般賃貸住宅を含む</t>
  </si>
  <si>
    <t>　　（様式４）</t>
  </si>
  <si>
    <t>（様式５）</t>
  </si>
  <si>
    <t>２．家賃等の徴収方法</t>
  </si>
  <si>
    <t>１．外税方式による消費税を含む事業費および補助要望額</t>
  </si>
  <si>
    <t>補助率</t>
  </si>
  <si>
    <t>1/10</t>
  </si>
  <si>
    <t>1/10</t>
  </si>
  <si>
    <t>1/3</t>
  </si>
  <si>
    <t>2/3</t>
  </si>
  <si>
    <t>補助要望額(減額前)</t>
  </si>
  <si>
    <t>(単位：千円）</t>
  </si>
  <si>
    <t>申請建物からの距離</t>
  </si>
  <si>
    <t>構造</t>
  </si>
  <si>
    <t>サービス付き高齢者向け住宅</t>
  </si>
  <si>
    <t>一般賃貸住宅</t>
  </si>
  <si>
    <t>月額家賃</t>
  </si>
  <si>
    <t>情報提供システムHP</t>
  </si>
  <si>
    <t>自社物件</t>
  </si>
  <si>
    <t>近傍同種の賃貸住宅の家賃単価</t>
  </si>
  <si>
    <t>区分</t>
  </si>
  <si>
    <t>一般賃貸住宅のみ</t>
  </si>
  <si>
    <t>３．サービス付き高齢者向け住宅としての登録期間</t>
  </si>
  <si>
    <t>４．整備に係る資金計画</t>
  </si>
  <si>
    <t>５．借入金・その他について</t>
  </si>
  <si>
    <t>施設①が診療所の場合</t>
  </si>
  <si>
    <t>施設②が診療所の場合</t>
  </si>
  <si>
    <t>施設④が診療所の場合</t>
  </si>
  <si>
    <t>施設⑤が診療所の場合</t>
  </si>
  <si>
    <t>施設⑥が診療所の場合</t>
  </si>
  <si>
    <t>施設⑦が診療所の場合</t>
  </si>
  <si>
    <t>施設⑧が診療所の場合</t>
  </si>
  <si>
    <t>施設⑨が診療所の場合</t>
  </si>
  <si>
    <t>施設⑩が診療所の場合</t>
  </si>
  <si>
    <t>平成</t>
  </si>
  <si>
    <t>□</t>
  </si>
  <si>
    <t>施設③が診療所の場合</t>
  </si>
  <si>
    <t>不明</t>
  </si>
  <si>
    <t>所在地</t>
  </si>
  <si>
    <t>住居表示</t>
  </si>
  <si>
    <t>地名地番</t>
  </si>
  <si>
    <t>No</t>
  </si>
  <si>
    <t>確認事項</t>
  </si>
  <si>
    <t>建築主</t>
  </si>
  <si>
    <t>賃貸人</t>
  </si>
  <si>
    <t>氏名</t>
  </si>
  <si>
    <t>法人</t>
  </si>
  <si>
    <t>個人</t>
  </si>
  <si>
    <t>法人名</t>
  </si>
  <si>
    <t>スマートウェルネス住宅等推進事業</t>
  </si>
  <si>
    <t>訪問リハビリテーション事業所</t>
  </si>
  <si>
    <t>居宅療養管理指導事業所</t>
  </si>
  <si>
    <t>通所介護事業所</t>
  </si>
  <si>
    <t>通所リハビリテーション事業所</t>
  </si>
  <si>
    <t>短期入所生活介護事業所</t>
  </si>
  <si>
    <t>短期入所療養介護事業所</t>
  </si>
  <si>
    <t>福祉用具貸与事業所</t>
  </si>
  <si>
    <t>認知症対応型通所介護事業所</t>
  </si>
  <si>
    <t>小規模多機能型居宅介護事業所</t>
  </si>
  <si>
    <t>申請ID</t>
  </si>
  <si>
    <t>交付申請書</t>
  </si>
  <si>
    <t>共同建築主の有無</t>
  </si>
  <si>
    <t>工事予定</t>
  </si>
  <si>
    <t>着工</t>
  </si>
  <si>
    <t>申請先</t>
  </si>
  <si>
    <t>　連絡電話番号</t>
  </si>
  <si>
    <t>　担当者氏名</t>
  </si>
  <si>
    <t>　メールアドレス</t>
  </si>
  <si>
    <t>１）
サービス付
き高齢者向
け住宅等の
新築</t>
  </si>
  <si>
    <t>事務局から事業番号を発行されている事業者は、下欄にその番号をご記入下さい。</t>
  </si>
  <si>
    <t>申請に係る
事務担当者</t>
  </si>
  <si>
    <t>※併用する補助事業が２件を超える場合は、別紙に同様の内容を記入のうえ添付してください。</t>
  </si>
  <si>
    <t>事務局使用欄</t>
  </si>
  <si>
    <t>国費との関係</t>
  </si>
  <si>
    <t>円/㎡・月</t>
  </si>
  <si>
    <t>対象住宅の家賃の合計額</t>
  </si>
  <si>
    <t xml:space="preserve"> 円/月</t>
  </si>
  <si>
    <t>＝</t>
  </si>
  <si>
    <t>㎡</t>
  </si>
  <si>
    <t>＋</t>
  </si>
  <si>
    <t>サービス付き高齢者向け住宅のみ</t>
  </si>
  <si>
    <t>住宅Ａ</t>
  </si>
  <si>
    <t>住宅Ｂ</t>
  </si>
  <si>
    <t>住宅Ｃ</t>
  </si>
  <si>
    <t>住宅の名称</t>
  </si>
  <si>
    <t>住宅の所在地</t>
  </si>
  <si>
    <t>km</t>
  </si>
  <si>
    <t>概要</t>
  </si>
  <si>
    <t>家賃の
算定</t>
  </si>
  <si>
    <t>□</t>
  </si>
  <si>
    <t>専用部分面積等 ※</t>
  </si>
  <si>
    <t>住宅Aの家賃単価</t>
  </si>
  <si>
    <t>円/月</t>
  </si>
  <si>
    <t>参考
資料</t>
  </si>
  <si>
    <t>住宅情報誌等</t>
  </si>
  <si>
    <t>km</t>
  </si>
  <si>
    <t>住宅Bの家賃単価</t>
  </si>
  <si>
    <t>㎡</t>
  </si>
  <si>
    <t>（</t>
  </si>
  <si>
    <t>）</t>
  </si>
  <si>
    <t>km</t>
  </si>
  <si>
    <t>住宅Cの家賃単価</t>
  </si>
  <si>
    <t>１．近傍同種家賃との均衡</t>
  </si>
  <si>
    <t>２．参照した賃料事例</t>
  </si>
  <si>
    <t>住戸専用部分の合計面積</t>
  </si>
  <si>
    <t>平均
単価</t>
  </si>
  <si>
    <t>事業の概要</t>
  </si>
  <si>
    <t>事業費及び補助要望額</t>
  </si>
  <si>
    <t>要件への適合等</t>
  </si>
  <si>
    <t>近傍同種家賃との均衡</t>
  </si>
  <si>
    <t>新築のみ</t>
  </si>
  <si>
    <t>住宅部分</t>
  </si>
  <si>
    <t>施設部分</t>
  </si>
  <si>
    <t>対象外部分</t>
  </si>
  <si>
    <t>事業全体</t>
  </si>
  <si>
    <t>延床面積</t>
  </si>
  <si>
    <t>（予定）建設工事期間</t>
  </si>
  <si>
    <t>日頃</t>
  </si>
  <si>
    <t>未了→</t>
  </si>
  <si>
    <t>請負施工</t>
  </si>
  <si>
    <t xml:space="preserve"> 未定･その他</t>
  </si>
  <si>
    <t xml:space="preserve"> 建築主自ら(自社施工)</t>
  </si>
  <si>
    <t xml:space="preserve"> 不明</t>
  </si>
  <si>
    <t>申請
建物</t>
  </si>
  <si>
    <t>既存
建物</t>
  </si>
  <si>
    <t>改修を含む事業のみ</t>
  </si>
  <si>
    <t>施設の買取に係る費用</t>
  </si>
  <si>
    <t>国費を含む</t>
  </si>
  <si>
    <t>申請状況</t>
  </si>
  <si>
    <t>（予定）利用開始時期</t>
  </si>
  <si>
    <t>（予定）発注方式</t>
  </si>
  <si>
    <t>含まない</t>
  </si>
  <si>
    <t>含まない</t>
  </si>
  <si>
    <t>サービス付き高齢者向け住宅整備事業</t>
  </si>
  <si>
    <t>対 象 事 業 名</t>
  </si>
  <si>
    <t>記</t>
  </si>
  <si>
    <t>日</t>
  </si>
  <si>
    <t>委任者住所</t>
  </si>
  <si>
    <t>委任者氏名</t>
  </si>
  <si>
    <t>検討中</t>
  </si>
  <si>
    <t>正式事業名称</t>
  </si>
  <si>
    <t>事業実施主体</t>
  </si>
  <si>
    <t>応募する内容</t>
  </si>
  <si>
    <t>補助対象と
なる範囲</t>
  </si>
  <si>
    <t>建設費</t>
  </si>
  <si>
    <t>運営経費</t>
  </si>
  <si>
    <t>応募制度</t>
  </si>
  <si>
    <r>
      <rPr>
        <sz val="10"/>
        <rFont val="ＭＳ 明朝"/>
        <family val="1"/>
      </rPr>
      <t>①</t>
    </r>
  </si>
  <si>
    <r>
      <rPr>
        <sz val="10"/>
        <rFont val="ＭＳ 明朝"/>
        <family val="1"/>
      </rPr>
      <t>②</t>
    </r>
  </si>
  <si>
    <r>
      <t>申請先</t>
    </r>
    <r>
      <rPr>
        <sz val="7"/>
        <rFont val="ＭＳ ゴシック"/>
        <family val="3"/>
      </rPr>
      <t>(部課係まで)</t>
    </r>
  </si>
  <si>
    <t>申請中</t>
  </si>
  <si>
    <t>交付決定済</t>
  </si>
  <si>
    <r>
      <t xml:space="preserve">交付申請者
</t>
    </r>
    <r>
      <rPr>
        <sz val="6"/>
        <color indexed="8"/>
        <rFont val="ＭＳ 明朝"/>
        <family val="1"/>
      </rPr>
      <t xml:space="preserve">　　
</t>
    </r>
    <r>
      <rPr>
        <sz val="10"/>
        <color indexed="8"/>
        <rFont val="ＭＳ 明朝"/>
        <family val="1"/>
      </rPr>
      <t>（建築主）</t>
    </r>
  </si>
  <si>
    <r>
      <t>なし</t>
    </r>
    <r>
      <rPr>
        <sz val="8"/>
        <color indexed="8"/>
        <rFont val="ＭＳ 明朝"/>
        <family val="1"/>
      </rPr>
      <t>(単独事業)</t>
    </r>
  </si>
  <si>
    <t>交付申請事業名</t>
  </si>
  <si>
    <t>事務担当者</t>
  </si>
  <si>
    <t>EV設置</t>
  </si>
  <si>
    <t>補助事業に
要する経費</t>
  </si>
  <si>
    <t>補助対象
事業費</t>
  </si>
  <si>
    <t>補助要望額及び補助対象事業費が補助金の上限を超える場合は、上限までの値を記入した上で下線を付けて示してください。</t>
  </si>
  <si>
    <t>※その他、本申請書に記入した内容以外に一体的に行おうとする事業がある場合は、別紙に記入（様式任意）のうえ提出してください。</t>
  </si>
  <si>
    <t>交付申請書式</t>
  </si>
  <si>
    <t>【書式の使い方について】</t>
  </si>
  <si>
    <t>※原則として、</t>
  </si>
  <si>
    <t>水色に着色したセル</t>
  </si>
  <si>
    <t>黄色に着色したセル</t>
  </si>
  <si>
    <t>選択肢に</t>
  </si>
  <si>
    <t>【提出書類について】</t>
  </si>
  <si>
    <t>提出書類には押印が必要な書式も含まれていますが、ＣＤ-Ｒにおさめるデータは押印がない状態で構いません。</t>
  </si>
  <si>
    <t>提出書類</t>
  </si>
  <si>
    <t>書類名称</t>
  </si>
  <si>
    <t>様式1</t>
  </si>
  <si>
    <t>様式2</t>
  </si>
  <si>
    <t>様式3</t>
  </si>
  <si>
    <t>様式4</t>
  </si>
  <si>
    <t>様式5</t>
  </si>
  <si>
    <t>近傍同種家賃との均衡</t>
  </si>
  <si>
    <t>様式6</t>
  </si>
  <si>
    <t>本書類</t>
  </si>
  <si>
    <t>　　　　　　　添付資料</t>
  </si>
  <si>
    <t>③サービス付き高齢者向け住宅登録通知の写し</t>
  </si>
  <si>
    <t>⑤申請建物の配置図</t>
  </si>
  <si>
    <t>⑪事業費総括表</t>
  </si>
  <si>
    <t>○改修工事を含む事業</t>
  </si>
  <si>
    <t>○改修を目的とした住宅等の取得を含む事業</t>
  </si>
  <si>
    <t>CD-R</t>
  </si>
  <si>
    <t>交付申請事業の概要</t>
  </si>
  <si>
    <t>予定補助額</t>
  </si>
  <si>
    <t>がある場合は該当するものを　■　に書き換えてください。</t>
  </si>
  <si>
    <t>-</t>
  </si>
  <si>
    <t>⑨按分面積表</t>
  </si>
  <si>
    <r>
      <t>1部提出</t>
    </r>
    <r>
      <rPr>
        <sz val="8"/>
        <rFont val="ＭＳ 明朝"/>
        <family val="1"/>
      </rPr>
      <t>（ホチキス留め不可、インデックス不可、クリップ留めとする。）</t>
    </r>
  </si>
  <si>
    <r>
      <t>1枚提出</t>
    </r>
    <r>
      <rPr>
        <sz val="8"/>
        <rFont val="ＭＳ 明朝"/>
        <family val="1"/>
      </rPr>
      <t>（申請書はExcel、その他添付資料はWord、Excel・PDFの何れかによること。）</t>
    </r>
  </si>
  <si>
    <r>
      <t xml:space="preserve">住宅の賃貸人
</t>
    </r>
    <r>
      <rPr>
        <sz val="8"/>
        <color indexed="8"/>
        <rFont val="ＭＳ 明朝"/>
        <family val="1"/>
      </rPr>
      <t>（サービス付き
高齢者向け住宅
事業を行う者）</t>
    </r>
  </si>
  <si>
    <t>※法人の場合は法人名・代表者役職・代表者氏名、個人の場合は氏名のみを記入します。</t>
  </si>
  <si>
    <t>記入例⇒</t>
  </si>
  <si>
    <t>内科</t>
  </si>
  <si>
    <t>住宅の建設工事費</t>
  </si>
  <si>
    <t>施設の建設工事費</t>
  </si>
  <si>
    <t>住戸専用部の
改修工事費※１</t>
  </si>
  <si>
    <t>住宅共用部の
改修工事費</t>
  </si>
  <si>
    <t>エレベーター設置工事費※２</t>
  </si>
  <si>
    <t xml:space="preserve">※1 </t>
  </si>
  <si>
    <t>※２</t>
  </si>
  <si>
    <t>※合計額が総工事費を上回ることが必要です。</t>
  </si>
  <si>
    <t>補助を受けようとする住宅の
家賃単価</t>
  </si>
  <si>
    <t>食堂･浴室等の共同利用設備部分</t>
  </si>
  <si>
    <t>※サービス付き高齢者向け住宅の場合は、食堂･浴室等の共同利用設備部分面積も加算すること。</t>
  </si>
  <si>
    <t>事業実施にあたっては、サービス付き高齢者向け住宅整備事業交付申請要領を遵守すること。また、事務局から円滑な事業実施のために必要な協議・資料提出等について指示を受けた場合には誠実に対応すること。</t>
  </si>
  <si>
    <t>少なくとも10年間は、サービス付き高齢者向け住宅として登録され、かつ本事業実施の要件を満たした状態が継続されること。やむを得ず上記期間内に事業を中止しようとする場合には、国土交通省に対して事前に協議を行うこと。</t>
  </si>
  <si>
    <t>補助対象とした住宅においては、国のほかの補助や交付金を受ける費用（省エネ住宅ポイント、木材利用ポイント事業を含む）の申請は行なえないこと。</t>
  </si>
  <si>
    <t>事業により取得し、又は効用の増加した財産について、本事業の完了後においても善良な管理者の注意をもって管理し(善管注意義務)、補助金の交付の目的に従って、その効率的運用をおこなうこと。</t>
  </si>
  <si>
    <t>補助金を他の用途に使用し、他の補助に関して補助金の交付の決定の内容又はこれに附した条件その他法令又はこれに基づく事務局の処分に違反したことにより、事務局から補助金の返還を求められた場合には、補助金を返還すること。</t>
  </si>
  <si>
    <t>建築計画の変更等による工事費の増減や工事日程の変更等による出来高の増減などにより、本事業に要する費用に変動を生じる場合は、速やかに事務局に報告し、所定の手続きを行うこと。</t>
  </si>
  <si>
    <t>事務局が行う資料請求及び現地検査に協力すること。</t>
  </si>
  <si>
    <t>本事業の実施結果の報告を行うとともに、結果の公表に対応すること。</t>
  </si>
  <si>
    <t>住戸専用部の補助申請については、建築士に確認した工事内容に相違ないこと。</t>
  </si>
  <si>
    <t>住戸専用部の[補助事業に要する経費]は、加齢対応構造等の改修工事費と用途変更に伴う改修工事費の合計を計上する。</t>
  </si>
  <si>
    <t>は、記入していただくセルです。</t>
  </si>
  <si>
    <t>□</t>
  </si>
  <si>
    <t>平成</t>
  </si>
  <si>
    <t>3ヶ月以上の間、高齢者の入居者を確保できないときは、高齢者以外の者に賃貸する（または転貸事業者に転貸させる）ことができる。ただし、その場合は、2年以内の期間を定め、借地借家法第38条に基づく定期建物賃貸借とする（転貸の場合、定期建物賃貸借とするよう必要な措置を講じる）こと。また、補助対象となる住戸数に占める割合が2割を超えることになる場合は、事前に協議をすること。</t>
  </si>
  <si>
    <t>事業において補助対象とする費用は、国の他の補助金（負担金、利子補給金並びに補助金適正化法第２条第４項第１号に掲げる給付金及び同項第２号に掲げる資金を含む）及び介護保険給付又は医療保険給付の対象費用を含むものでないこと。</t>
  </si>
  <si>
    <t>国土交通省又は事務局が行う、シンポジウム、事業実施後の利用状況・管理状況等に関する定期的な調査、本推進事業の普及啓発のためのパンフレット等への事業内容やその成果の掲載等に協力すること。</t>
  </si>
  <si>
    <t xml:space="preserve"> なし</t>
  </si>
  <si>
    <t>看護小規模多機能型居宅介護事業所</t>
  </si>
  <si>
    <t>①提出書類リスト</t>
  </si>
  <si>
    <t>②申請書</t>
  </si>
  <si>
    <t>事務担当者氏名</t>
  </si>
  <si>
    <t>事務担当者の任期</t>
  </si>
  <si>
    <t>　私は、下記の者を、表記の事業に係る事務担当者と定め、本件事業におけるサービス付き高齢者向け住宅整備事業事務局との唯一の連絡窓口として指名するとともに、本件事業の実施に関する手続き業務の一切を委任します。</t>
  </si>
  <si>
    <t>特定福祉用具販売事業所</t>
  </si>
  <si>
    <t>サービス付き高齢者向け住宅として登録された内容</t>
  </si>
  <si>
    <t>取得済み</t>
  </si>
  <si>
    <t>　　</t>
  </si>
  <si>
    <t>一級</t>
  </si>
  <si>
    <t>二級</t>
  </si>
  <si>
    <t>建築士</t>
  </si>
  <si>
    <t>登録 第</t>
  </si>
  <si>
    <t>号</t>
  </si>
  <si>
    <t>木造</t>
  </si>
  <si>
    <t>（該当する建築士資格を■としてください）</t>
  </si>
  <si>
    <t>建築士の氏名</t>
  </si>
  <si>
    <t>建築士事務所名</t>
  </si>
  <si>
    <t>建築士事務所所在地</t>
  </si>
  <si>
    <t>下表の項目について、該当することを確認し、チェック■を記入してください。</t>
  </si>
  <si>
    <t>　　（様式３）別添</t>
  </si>
  <si>
    <r>
      <rPr>
        <sz val="10"/>
        <rFont val="ＭＳ 明朝"/>
        <family val="1"/>
      </rPr>
      <t>住戸部分の床面積が</t>
    </r>
    <r>
      <rPr>
        <sz val="10"/>
        <rFont val="Arial"/>
        <family val="2"/>
      </rPr>
      <t>30</t>
    </r>
    <r>
      <rPr>
        <sz val="10"/>
        <rFont val="ＭＳ 明朝"/>
        <family val="1"/>
      </rPr>
      <t>㎡以上であること</t>
    </r>
  </si>
  <si>
    <t>補助限度額の算定に係る建築士による確認書</t>
  </si>
  <si>
    <r>
      <t>戸においては、以下の</t>
    </r>
    <r>
      <rPr>
        <b/>
        <u val="single"/>
        <sz val="11"/>
        <rFont val="ＭＳ Ｐゴシック"/>
        <family val="3"/>
      </rPr>
      <t>全て</t>
    </r>
    <r>
      <rPr>
        <sz val="11"/>
        <rFont val="ＭＳ Ｐゴシック"/>
        <family val="3"/>
      </rPr>
      <t>を満たすものである</t>
    </r>
  </si>
  <si>
    <t>住戸部分に基本設備（便所、洗面、浴室、台所、収納）が全て設置
　されていること</t>
  </si>
  <si>
    <t>該当する住戸がない場合は「0」を記入すること。新築事業は①のみ、改修事業は①②について確認すること。</t>
  </si>
  <si>
    <r>
      <t>補助限度額の算定に係る建築士による確認書</t>
    </r>
    <r>
      <rPr>
        <sz val="8"/>
        <rFont val="ＭＳ 明朝"/>
        <family val="1"/>
      </rPr>
      <t>（該当住戸がない場合は提出不要です）</t>
    </r>
  </si>
  <si>
    <t>　　　0</t>
  </si>
  <si>
    <t xml:space="preserve"> 提出書類リスト</t>
  </si>
  <si>
    <t>は、自動的に記入されます。</t>
  </si>
  <si>
    <t>※法人の場合は法人名・代表者役職・代表者氏名、個人の場合は氏名のみを記入します。
　表記等はサービス付き高齢者向け住宅の登録通知書と一致させてください。</t>
  </si>
  <si>
    <t xml:space="preserve"> ※交付申請者の委任により全ての事務を事務担当者に代行いただきます。事務局から申請や工事
　について確認する場合がありますので、平日の日中に連絡を取れる方を登録してください。</t>
  </si>
  <si>
    <t>平成28年度スマートウェルネス住宅等推進事業に要する費用について、補助金等に係る予算の執行の適正化に関する法律第５条の規定により、関係書類を添えて下記の通り申請します。</t>
  </si>
  <si>
    <t>28S</t>
  </si>
  <si>
    <t>スマートウェルネス住宅等推進事業</t>
  </si>
  <si>
    <t>平成28年度スマートウェルネス住宅等推進事業における補助金の交付について、次の事項を確認の上、申請します。</t>
  </si>
  <si>
    <t>交付申請する内容が、サービス付き高齢者向け住宅として登録済の内容と相違ないこと。</t>
  </si>
  <si>
    <r>
      <rPr>
        <sz val="12"/>
        <rFont val="ＭＳ 明朝"/>
        <family val="1"/>
      </rPr>
      <t>交付申請者</t>
    </r>
    <r>
      <rPr>
        <sz val="10"/>
        <rFont val="ＭＳ 明朝"/>
        <family val="1"/>
      </rPr>
      <t xml:space="preserve">
</t>
    </r>
    <r>
      <rPr>
        <sz val="9"/>
        <rFont val="ＭＳ 明朝"/>
        <family val="1"/>
      </rPr>
      <t>（建築主）</t>
    </r>
  </si>
  <si>
    <r>
      <rPr>
        <sz val="12"/>
        <rFont val="ＭＳ 明朝"/>
        <family val="1"/>
      </rPr>
      <t>住宅の賃貸人</t>
    </r>
    <r>
      <rPr>
        <sz val="11"/>
        <rFont val="ＭＳ 明朝"/>
        <family val="1"/>
      </rPr>
      <t xml:space="preserve">
</t>
    </r>
    <r>
      <rPr>
        <sz val="8"/>
        <rFont val="ＭＳ 明朝"/>
        <family val="1"/>
      </rPr>
      <t>（サービス付き高齢者向け
　　　住宅の登録申請を行った者）</t>
    </r>
  </si>
  <si>
    <t>次の場合には補助金が交付されないこと。
・補助金の交付のために必要な手続きを行わない場合
・著しい書類の不備等により交付申請の内容や完了実績報告の内容が確認できない場合
・実施された事業の内容が補助金の交付の決定の内容又はこれに附した条件を満たしていない
　場合
（事業の内容を変更することについて、事務局の承認又は確認を得ている場合を除く。）</t>
  </si>
  <si>
    <t xml:space="preserve">　当該申請について、事業内容を確認し、平成28年度サービス付き高齢者向け住宅整備事業交付申請要領に定める下記の補助限度額の適用に係る要件に適合することを証明します。
　なお、補助金額の額の確定の後及び補助金の支払い後の現地検査等の結果、故意又は悪意による虚偽の証明、未確認での証明など行為があったことが判明した場合には、建築士法第10条の規定に基づく懲戒処分の対象となることを十分に理解した上で、証明したものであることを確認します。
</t>
  </si>
  <si>
    <r>
      <rPr>
        <sz val="10"/>
        <rFont val="ＭＳ Ｐゴシック"/>
        <family val="3"/>
      </rPr>
      <t>○</t>
    </r>
    <r>
      <rPr>
        <sz val="10"/>
        <rFont val="ＭＳ 明朝"/>
        <family val="1"/>
      </rPr>
      <t>　建築士法（昭和</t>
    </r>
    <r>
      <rPr>
        <sz val="10"/>
        <rFont val="Arial"/>
        <family val="2"/>
      </rPr>
      <t>25</t>
    </r>
    <r>
      <rPr>
        <sz val="10"/>
        <rFont val="ＭＳ 明朝"/>
        <family val="1"/>
      </rPr>
      <t>年</t>
    </r>
    <r>
      <rPr>
        <sz val="10"/>
        <rFont val="Arial"/>
        <family val="2"/>
      </rPr>
      <t>5</t>
    </r>
    <r>
      <rPr>
        <sz val="10"/>
        <rFont val="ＭＳ 明朝"/>
        <family val="1"/>
      </rPr>
      <t>月</t>
    </r>
    <r>
      <rPr>
        <sz val="10"/>
        <rFont val="Arial"/>
        <family val="2"/>
      </rPr>
      <t>24</t>
    </r>
    <r>
      <rPr>
        <sz val="10"/>
        <rFont val="ＭＳ 明朝"/>
        <family val="1"/>
      </rPr>
      <t>日法律第</t>
    </r>
    <r>
      <rPr>
        <sz val="10"/>
        <rFont val="Arial"/>
        <family val="2"/>
      </rPr>
      <t>202</t>
    </r>
    <r>
      <rPr>
        <sz val="10"/>
        <rFont val="ＭＳ 明朝"/>
        <family val="1"/>
      </rPr>
      <t>号）　（抄）</t>
    </r>
    <r>
      <rPr>
        <sz val="10"/>
        <rFont val="Arial"/>
        <family val="2"/>
      </rPr>
      <t xml:space="preserve">
</t>
    </r>
    <r>
      <rPr>
        <sz val="10"/>
        <rFont val="ＭＳ 明朝"/>
        <family val="1"/>
      </rPr>
      <t>　（懲戒）</t>
    </r>
    <r>
      <rPr>
        <sz val="10"/>
        <rFont val="Arial"/>
        <family val="2"/>
      </rPr>
      <t xml:space="preserve">
</t>
    </r>
    <r>
      <rPr>
        <sz val="10"/>
        <rFont val="ＭＳ 明朝"/>
        <family val="1"/>
      </rPr>
      <t>第</t>
    </r>
    <r>
      <rPr>
        <sz val="10"/>
        <rFont val="Arial"/>
        <family val="2"/>
      </rPr>
      <t>10</t>
    </r>
    <r>
      <rPr>
        <sz val="10"/>
        <rFont val="ＭＳ 明朝"/>
        <family val="1"/>
      </rPr>
      <t>条　国土交通大臣または都道府県知事は、その免許を受けた一級建築士又は二級建築士若しくは
　　　木造建築士が次の各号のいずれかに該当する場合においては、当該一級建築士又は二級建築士
　　　もしくは木造建築士に対し、戒告し、若しくは一年以内の期間を定めて業務の停止を命じ、又
　　　はその免許を取り消すことができる。</t>
    </r>
    <r>
      <rPr>
        <sz val="10"/>
        <rFont val="Arial"/>
        <family val="2"/>
      </rPr>
      <t xml:space="preserve">
</t>
    </r>
    <r>
      <rPr>
        <sz val="10"/>
        <rFont val="ＭＳ 明朝"/>
        <family val="1"/>
      </rPr>
      <t>　一　この法律若しくは建築物の建築に関する他の法律又はこれらに基づく命令若しくは条例の規定
　　　に違反したとき。</t>
    </r>
    <r>
      <rPr>
        <sz val="10"/>
        <rFont val="Arial"/>
        <family val="2"/>
      </rPr>
      <t xml:space="preserve">
</t>
    </r>
    <r>
      <rPr>
        <sz val="10"/>
        <rFont val="ＭＳ 明朝"/>
        <family val="1"/>
      </rPr>
      <t>　二　業務に関して不誠実な行為をしたとき。</t>
    </r>
    <r>
      <rPr>
        <sz val="10"/>
        <rFont val="Arial"/>
        <family val="2"/>
      </rPr>
      <t xml:space="preserve">
</t>
    </r>
    <r>
      <rPr>
        <sz val="10"/>
        <rFont val="ＭＳ 明朝"/>
        <family val="1"/>
      </rPr>
      <t xml:space="preserve">２～６　（略）
</t>
    </r>
  </si>
  <si>
    <t>連絡先住所</t>
  </si>
  <si>
    <t>国土交通大臣</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</si>
  <si>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</si>
  <si>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</si>
  <si>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</si>
  <si>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</si>
  <si>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</si>
  <si>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</si>
  <si>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</si>
  <si>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</si>
  <si>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</si>
  <si>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</si>
  <si>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</si>
  <si>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</si>
  <si>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</si>
  <si>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</si>
  <si>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</si>
  <si>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</si>
  <si>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</si>
  <si>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</si>
  <si>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</si>
  <si>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</si>
  <si>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</si>
  <si>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</si>
  <si>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</si>
  <si>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</si>
  <si>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</si>
  <si>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</si>
  <si>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</si>
  <si>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</si>
  <si>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</si>
  <si>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</si>
  <si>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</si>
  <si>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</si>
  <si>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</si>
  <si>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</si>
  <si>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</si>
  <si>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</si>
  <si>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</si>
  <si>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</si>
  <si>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</si>
  <si>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</si>
  <si>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</si>
  <si>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</si>
  <si>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</si>
  <si>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</si>
  <si>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</si>
  <si>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</si>
  <si>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</si>
  <si>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サービス付き高齢者向け住宅として登録された住宅であること。</t>
  </si>
  <si>
    <t>平成28年度サービス付き高齢者向け住宅整備事業</t>
  </si>
  <si>
    <t>階段室型の共同住宅を活用し、新たに共用廊下を設置した住戸</t>
  </si>
  <si>
    <r>
      <t>戸においては、以下の</t>
    </r>
    <r>
      <rPr>
        <b/>
        <u val="single"/>
        <sz val="11"/>
        <rFont val="ＭＳ Ｐゴシック"/>
        <family val="3"/>
      </rPr>
      <t>いずれかまたは両方</t>
    </r>
    <r>
      <rPr>
        <sz val="11"/>
        <rFont val="ＭＳ Ｐゴシック"/>
        <family val="3"/>
      </rPr>
      <t>を満たすものである</t>
    </r>
  </si>
  <si>
    <r>
      <t>交付申請者と同じ</t>
    </r>
    <r>
      <rPr>
        <sz val="8"/>
        <color indexed="8"/>
        <rFont val="ＭＳ 明朝"/>
        <family val="1"/>
      </rPr>
      <t>（「住宅の賃貸人」各欄の記入は不要となります）</t>
    </r>
  </si>
  <si>
    <t>（様式３）</t>
  </si>
  <si>
    <r>
      <t xml:space="preserve">２．補助金に係る消費税等の仕入税額控除の予定に基づく減額 </t>
    </r>
    <r>
      <rPr>
        <sz val="9"/>
        <rFont val="ＭＳ Ｐゴシック"/>
        <family val="3"/>
      </rPr>
      <t>(申請建物を取得する時点の想定)</t>
    </r>
  </si>
  <si>
    <t>改修工事を行う部分に新規にエレベーターを設置（増設）する場合の事業費および補助要望額は、昇降路工事費を含め[エレベーター設置工事費]に計上する。</t>
  </si>
  <si>
    <t>既存のエレベーター昇降路を利用してエレベーターを改修する場合はこれに該当しないので、住宅の共用部または施設の改修工事費として計上する。</t>
  </si>
  <si>
    <t>新築／改修</t>
  </si>
  <si>
    <t>介護予防</t>
  </si>
  <si>
    <t>②</t>
  </si>
  <si>
    <t>補助申請</t>
  </si>
  <si>
    <t>⑨</t>
  </si>
  <si>
    <t>■含む □なし</t>
  </si>
  <si>
    <t>■する □なし</t>
  </si>
  <si>
    <t>■新築のみ　□改修含</t>
  </si>
  <si>
    <t>元</t>
  </si>
  <si>
    <t>築年</t>
  </si>
  <si>
    <t>(昭和</t>
  </si>
  <si>
    <t>)</t>
  </si>
  <si>
    <t>(平成元</t>
  </si>
  <si>
    <t>(平成</t>
  </si>
  <si>
    <t>2016(平成28)</t>
  </si>
  <si>
    <t>2015(平成27)</t>
  </si>
  <si>
    <t>2014(平成26)</t>
  </si>
  <si>
    <t>2013(平成25)</t>
  </si>
  <si>
    <t>2012(平成24)</t>
  </si>
  <si>
    <t>2011(平成23)</t>
  </si>
  <si>
    <t>2010(平成22)</t>
  </si>
  <si>
    <t>2009(平成21)</t>
  </si>
  <si>
    <t>2008(平成20)</t>
  </si>
  <si>
    <t>2007(平成19)</t>
  </si>
  <si>
    <t>2006(平成18)</t>
  </si>
  <si>
    <t>2005(平成17)</t>
  </si>
  <si>
    <t>2004(平成16)</t>
  </si>
  <si>
    <t>2003(平成15)</t>
  </si>
  <si>
    <t>2002(平成14)</t>
  </si>
  <si>
    <t>2001(平成13)</t>
  </si>
  <si>
    <t>2000(平成12)</t>
  </si>
  <si>
    <t>1999(平成11)</t>
  </si>
  <si>
    <t>1998(平成10)</t>
  </si>
  <si>
    <t>1997(平成9)</t>
  </si>
  <si>
    <t>1996(平成8)</t>
  </si>
  <si>
    <t>1995(平成7)</t>
  </si>
  <si>
    <t>1994(平成6)</t>
  </si>
  <si>
    <t>1993(平成5)</t>
  </si>
  <si>
    <t>1992(平成4)</t>
  </si>
  <si>
    <t>1991(平成3)</t>
  </si>
  <si>
    <t>1990(平成2)</t>
  </si>
  <si>
    <t>1989(平成元)</t>
  </si>
  <si>
    <t>1989(昭和64)</t>
  </si>
  <si>
    <t>1988(昭和63)</t>
  </si>
  <si>
    <t>1987(昭和62)</t>
  </si>
  <si>
    <t>1986(昭和61)</t>
  </si>
  <si>
    <t>1985(昭和60)</t>
  </si>
  <si>
    <t>1984(昭和59)</t>
  </si>
  <si>
    <t>1983(昭和58)</t>
  </si>
  <si>
    <t>1982(昭和57)</t>
  </si>
  <si>
    <t>1981(昭和56)</t>
  </si>
  <si>
    <t>1980(昭和55)</t>
  </si>
  <si>
    <t>1979(昭和54)</t>
  </si>
  <si>
    <t>1978(昭和53)</t>
  </si>
  <si>
    <t>1977(昭和52)</t>
  </si>
  <si>
    <t>1976(昭和51)</t>
  </si>
  <si>
    <t>1975(昭和50)</t>
  </si>
  <si>
    <t>1974(昭和49)</t>
  </si>
  <si>
    <t>1973(昭和48)</t>
  </si>
  <si>
    <t>1972(昭和47)</t>
  </si>
  <si>
    <t>1971(昭和46)</t>
  </si>
  <si>
    <t>1970(昭和45)</t>
  </si>
  <si>
    <t>1969(昭和44)</t>
  </si>
  <si>
    <t>1968(昭和43)</t>
  </si>
  <si>
    <t>1967(昭和42)</t>
  </si>
  <si>
    <t>1966(昭和41)</t>
  </si>
  <si>
    <t>1965(昭和40)</t>
  </si>
  <si>
    <t>1964(昭和39)</t>
  </si>
  <si>
    <t>1963(昭和38)</t>
  </si>
  <si>
    <t>1962(昭和37)</t>
  </si>
  <si>
    <t>1961(昭和36)</t>
  </si>
  <si>
    <t>1960(昭和35)</t>
  </si>
  <si>
    <t>1959(昭和34)</t>
  </si>
  <si>
    <t>1958(昭和33)</t>
  </si>
  <si>
    <t>1957(昭和32)</t>
  </si>
  <si>
    <t>1956(昭和31)</t>
  </si>
  <si>
    <t>1955(昭和30)</t>
  </si>
  <si>
    <t>1954(昭和29)</t>
  </si>
  <si>
    <t>1953(昭和28)</t>
  </si>
  <si>
    <t>1952(昭和27)</t>
  </si>
  <si>
    <t>1951(昭和26)</t>
  </si>
  <si>
    <t>1950(昭和25)</t>
  </si>
  <si>
    <t>1949(昭和24)</t>
  </si>
  <si>
    <t>1948(昭和23)</t>
  </si>
  <si>
    <t>1947(昭和22)</t>
  </si>
  <si>
    <t>1946(昭和21)</t>
  </si>
  <si>
    <t>1945(昭和20)</t>
  </si>
  <si>
    <t>1944(昭和19)</t>
  </si>
  <si>
    <t>1943(昭和18)</t>
  </si>
  <si>
    <t>1942(昭和17)</t>
  </si>
  <si>
    <t>1941(昭和16)</t>
  </si>
  <si>
    <t>1940(昭和15)</t>
  </si>
  <si>
    <t>1939(昭和14)</t>
  </si>
  <si>
    <t>1938(昭和13)</t>
  </si>
  <si>
    <t>1937(昭和12)</t>
  </si>
  <si>
    <t>1936(昭和11)</t>
  </si>
  <si>
    <t>1935(昭和10)</t>
  </si>
  <si>
    <t>1934(昭和9)</t>
  </si>
  <si>
    <t>1933(昭和8)</t>
  </si>
  <si>
    <t>1932(昭和7)</t>
  </si>
  <si>
    <t>1931(昭和6)</t>
  </si>
  <si>
    <t>1930(昭和5)</t>
  </si>
  <si>
    <t>1929(昭和4)</t>
  </si>
  <si>
    <t>1928(昭和3)</t>
  </si>
  <si>
    <t>1927(昭和2)</t>
  </si>
  <si>
    <t>1926(昭和元)</t>
  </si>
  <si>
    <t>鉄骨造</t>
  </si>
  <si>
    <t>鉄筋コンクリート造</t>
  </si>
  <si>
    <t>プレファブ造</t>
  </si>
  <si>
    <t>組積造</t>
  </si>
  <si>
    <t>鉄骨鉄筋コンクリート造</t>
  </si>
  <si>
    <t>□含む ■なし</t>
  </si>
  <si>
    <t>□新築のみ　□改修含</t>
  </si>
  <si>
    <t>□新築のみ　■改修含</t>
  </si>
  <si>
    <t>□する ■なし</t>
  </si>
  <si>
    <t>□含む □なし</t>
  </si>
  <si>
    <t>□する □なし</t>
  </si>
  <si>
    <t>□する □なし</t>
  </si>
  <si>
    <t>情報提供施設</t>
  </si>
  <si>
    <t>交流施設</t>
  </si>
  <si>
    <t>訪問介護事業所</t>
  </si>
  <si>
    <t>訪問入浴介護事業所</t>
  </si>
  <si>
    <t>訪問看護ステーション</t>
  </si>
  <si>
    <t>居宅介護支援事業所</t>
  </si>
  <si>
    <t>ＥＶ部分</t>
  </si>
  <si>
    <t>棟</t>
  </si>
  <si>
    <t>補助対象外床あり</t>
  </si>
  <si>
    <t>改修後</t>
  </si>
  <si>
    <t>改修部分あり</t>
  </si>
  <si>
    <t>改修部にEV新規設置あり</t>
  </si>
  <si>
    <t>（都道府県から記入）</t>
  </si>
  <si>
    <t>添付書類</t>
  </si>
  <si>
    <t>竣工検査</t>
  </si>
  <si>
    <t>その他書類：</t>
  </si>
  <si>
    <t>初期建設同じ</t>
  </si>
  <si>
    <t>用途変更の有無</t>
  </si>
  <si>
    <t>□</t>
  </si>
  <si>
    <t>あり→</t>
  </si>
  <si>
    <t>：平成</t>
  </si>
  <si>
    <t>補助金等受領歴</t>
  </si>
  <si>
    <t>直近（最終）の
建物用途区分</t>
  </si>
  <si>
    <t>受領履歴あり→関係書類あれば添付</t>
  </si>
  <si>
    <t>あり→添付（確認済証および確認申請書全六面）</t>
  </si>
  <si>
    <t>建築確認の用途区分：</t>
  </si>
  <si>
    <t>補助制度名：</t>
  </si>
  <si>
    <t>借 入 金</t>
  </si>
  <si>
    <t>そ の 他</t>
  </si>
  <si>
    <t>合  　計</t>
  </si>
  <si>
    <t>委　　任　　状</t>
  </si>
  <si>
    <t>黄緑色に着色したセル</t>
  </si>
  <si>
    <t>も、自動記入されますが、申請者による上書き・書式変更等も可能です。</t>
  </si>
  <si>
    <t>様式3別添</t>
  </si>
  <si>
    <t>④サービス付き高齢者向け住宅事業登録申請書の写し（別紙・別添を含む）</t>
  </si>
  <si>
    <r>
      <t xml:space="preserve"> ② 既存ストック型
     サービス付き高齢者
</t>
    </r>
    <r>
      <rPr>
        <sz val="10"/>
        <rFont val="ＭＳ Ｐゴシック"/>
        <family val="3"/>
      </rPr>
      <t xml:space="preserve">     </t>
    </r>
    <r>
      <rPr>
        <sz val="10"/>
        <rFont val="ＭＳ Ｐゴシック"/>
        <family val="3"/>
      </rPr>
      <t xml:space="preserve">向け住宅の要件への
</t>
    </r>
    <r>
      <rPr>
        <sz val="10"/>
        <rFont val="ＭＳ Ｐゴシック"/>
        <family val="3"/>
      </rPr>
      <t xml:space="preserve">     </t>
    </r>
    <r>
      <rPr>
        <sz val="10"/>
        <rFont val="ＭＳ Ｐゴシック"/>
        <family val="3"/>
      </rPr>
      <t>適合確認
　　</t>
    </r>
    <r>
      <rPr>
        <sz val="10"/>
        <color indexed="23"/>
        <rFont val="ＭＳ Ｐゴシック"/>
        <family val="3"/>
      </rPr>
      <t>（確認し戸数を記入）</t>
    </r>
  </si>
  <si>
    <r>
      <rPr>
        <sz val="4"/>
        <rFont val="ＭＳ Ｐゴシック"/>
        <family val="3"/>
      </rPr>
      <t xml:space="preserve">　
</t>
    </r>
    <r>
      <rPr>
        <sz val="10"/>
        <rFont val="ＭＳ Ｐゴシック"/>
        <family val="3"/>
      </rPr>
      <t xml:space="preserve"> ① 夫婦型サービス付き
 　　高齢者向け住宅の
 　　要件への適合確認
　</t>
    </r>
    <r>
      <rPr>
        <sz val="10"/>
        <color indexed="23"/>
        <rFont val="ＭＳ Ｐゴシック"/>
        <family val="3"/>
      </rPr>
      <t>　（確認し戸数を記入）</t>
    </r>
    <r>
      <rPr>
        <sz val="10"/>
        <rFont val="ＭＳ Ｐゴシック"/>
        <family val="3"/>
      </rPr>
      <t xml:space="preserve">
</t>
    </r>
    <r>
      <rPr>
        <sz val="4"/>
        <rFont val="ＭＳ Ｐゴシック"/>
        <family val="3"/>
      </rPr>
      <t xml:space="preserve">　
</t>
    </r>
    <r>
      <rPr>
        <sz val="8"/>
        <rFont val="ＭＳ Ｐゴシック"/>
        <family val="3"/>
      </rPr>
      <t>※②に該当する住戸
は計上しないこと</t>
    </r>
  </si>
  <si>
    <t>消費税等仕入税額控除額</t>
  </si>
  <si>
    <t>補助要望額(交付申請額)</t>
  </si>
  <si>
    <t>事業規模</t>
  </si>
  <si>
    <t>　　※交付申請時に減額して申請した場合でも、
　　　完了実績報告の際に、同様の計上による
　　　減額は必要となります。</t>
  </si>
  <si>
    <t>①＋②</t>
  </si>
  <si>
    <t>住宅の建設工事費（増築）</t>
  </si>
  <si>
    <t>施設の建設工事費（増築）</t>
  </si>
  <si>
    <t>２）
サービス付き高齢者向け住宅等への改修</t>
  </si>
  <si>
    <r>
      <t>補助金に係る消費税等仕入税額控除を</t>
    </r>
    <r>
      <rPr>
        <sz val="10"/>
        <rFont val="ＭＳ ゴシック"/>
        <family val="3"/>
      </rPr>
      <t>確定できるので</t>
    </r>
    <r>
      <rPr>
        <sz val="10"/>
        <rFont val="ＭＳ 明朝"/>
        <family val="1"/>
      </rPr>
      <t>、当該控除相当額を減額して申請する。</t>
    </r>
  </si>
  <si>
    <r>
      <t>補助金に係る消費税等仕入税額控除を[</t>
    </r>
    <r>
      <rPr>
        <sz val="10"/>
        <rFont val="ＭＳ ゴシック"/>
        <family val="3"/>
      </rPr>
      <t>予定しない/予定するが確定できない</t>
    </r>
    <r>
      <rPr>
        <sz val="10"/>
        <rFont val="ＭＳ 明朝"/>
        <family val="1"/>
      </rPr>
      <t>]ので減額しない。</t>
    </r>
  </si>
  <si>
    <r>
      <t>あり</t>
    </r>
    <r>
      <rPr>
        <sz val="8"/>
        <color indexed="8"/>
        <rFont val="ＭＳ 明朝"/>
        <family val="1"/>
      </rPr>
      <t>（共同事業）→共同建築主は別紙のとおり</t>
    </r>
  </si>
  <si>
    <t>※事務担当者は交付決定通知書等の重要書類の送付先になりますので、確実に書類が受け取れる
　連絡先を明記してください。</t>
  </si>
  <si>
    <t>補助対象とする施設数</t>
  </si>
  <si>
    <t>補助対象とする住戸数</t>
  </si>
  <si>
    <t>補助対象を含む建物数</t>
  </si>
  <si>
    <t>高齢者生活支援施設(登録対象分)</t>
  </si>
  <si>
    <t>平成28年度サービス付き高齢者向け住宅整備事業</t>
  </si>
  <si>
    <t>所属･役職</t>
  </si>
  <si>
    <t xml:space="preserve"> 総事業費</t>
  </si>
  <si>
    <t xml:space="preserve"> 補助事業に要する経費</t>
  </si>
  <si>
    <t xml:space="preserve"> 補助要望額</t>
  </si>
  <si>
    <t>既存EV</t>
  </si>
  <si>
    <t>建築確認済証</t>
  </si>
  <si>
    <t>竣工検査済証</t>
  </si>
  <si>
    <t>建築士による証明書：</t>
  </si>
  <si>
    <t>耐震基準への
適合状況</t>
  </si>
  <si>
    <t>耐震性能証明書</t>
  </si>
  <si>
    <t>耐震改修工事証明書</t>
  </si>
  <si>
    <t>売買契約(予定)日</t>
  </si>
  <si>
    <t>既存ストックを活用し、改修工事等によりサービス付き高齢者向け住宅を整備する際に、建築基準法・消防法・バリアフリー法等の法令に適合させるための工事※が新たに必要となる住棟内の住戸</t>
  </si>
  <si>
    <t>・</t>
  </si>
  <si>
    <t>　※スプリンクラー設備の設置工事、自動火災報知設備の設置工事、防火性・
　　遮音性が確保された戸境壁への改修工事　等</t>
  </si>
  <si>
    <t>交付申請時に入居者がいる場合は、改修工事の実施について入居者の同意を得ていること。</t>
  </si>
  <si>
    <t>■する □なし</t>
  </si>
  <si>
    <t>（都道府県から記入）</t>
  </si>
  <si>
    <t>｢その他」
の内容</t>
  </si>
  <si>
    <t>（都道府県名または政令市・中核市名）</t>
  </si>
  <si>
    <t>※床利用の名称内容を具体的に記入[形式自由]。スペースが不足する場合は、文字を小さくするか、「様式２補助対象外床の概要」と標題した別紙で提出してください。</t>
  </si>
  <si>
    <t>（様式２）</t>
  </si>
  <si>
    <t>補助対象外床の用途</t>
  </si>
  <si>
    <t>初期築年月日</t>
  </si>
  <si>
    <t>添付
書類</t>
  </si>
  <si>
    <t>完了実績報告において建築士による証明書を提出する</t>
  </si>
  <si>
    <t>適合済み→</t>
  </si>
  <si>
    <t>建築確認日</t>
  </si>
  <si>
    <t>建築確認日記載書類：</t>
  </si>
  <si>
    <t>　種類用途</t>
  </si>
  <si>
    <t>※賃貸人が建築主と同一の場合も、それぞれの立場で確認のうえ押印してください。</t>
  </si>
  <si>
    <t>補助事業の実施に関する一切の業務が完了し、定期報告窓口に業務を引き継ぐまで。ただし、委任者が後任事務担当者を指名した場合は、この限りではない。</t>
  </si>
  <si>
    <t>介護予防支援事業所</t>
  </si>
  <si>
    <t>健康保険法第88条第1項に規定する訪問看護事業の用に供する施設</t>
  </si>
  <si>
    <t>交付申請書 (押印済み原本)</t>
  </si>
  <si>
    <r>
      <t>⑬融資の内諾を証する書面</t>
    </r>
    <r>
      <rPr>
        <sz val="8"/>
        <rFont val="ＭＳ 明朝"/>
        <family val="1"/>
      </rPr>
      <t>（金融機関から発行される場合のみ。）</t>
    </r>
  </si>
  <si>
    <r>
      <t>⑭意見聴取に対する回答書の写し、意見聴取申請書類一式の写し</t>
    </r>
    <r>
      <rPr>
        <sz val="8"/>
        <rFont val="ＭＳ 明朝"/>
        <family val="1"/>
      </rPr>
      <t>(意見聴取を不要とする市区町村内の事業の場合には不要）</t>
    </r>
  </si>
  <si>
    <t>㉓売買契約書の写しもしくは、売買契約書のひな型</t>
  </si>
  <si>
    <r>
      <t>⑥申請建物の平面図</t>
    </r>
    <r>
      <rPr>
        <sz val="8"/>
        <rFont val="ＭＳ 明朝"/>
        <family val="1"/>
      </rPr>
      <t>（住戸部分及び共用部分の設備内容が確認できるよう、住宅と施設を色分け等で明示し、寸法を表示すること。判読困難となるような過剰な記載等は避けること。）</t>
    </r>
  </si>
  <si>
    <r>
      <t>⑦住戸タイプごとの平面詳細図</t>
    </r>
    <r>
      <rPr>
        <sz val="8"/>
        <rFont val="ＭＳ 明朝"/>
        <family val="1"/>
      </rPr>
      <t>（設備内容を記載、寸法を表示すること。）</t>
    </r>
  </si>
  <si>
    <r>
      <t>⑩工事費内訳書</t>
    </r>
    <r>
      <rPr>
        <sz val="8"/>
        <rFont val="ＭＳ 明朝"/>
        <family val="1"/>
      </rPr>
      <t>（設計者または施工者が作成した中項目程度の見積書）</t>
    </r>
  </si>
  <si>
    <r>
      <t>⑫需要予測書</t>
    </r>
    <r>
      <rPr>
        <sz val="8"/>
        <rFont val="ＭＳ 明朝"/>
        <family val="1"/>
      </rPr>
      <t>（建設地での需要予測に見合い、高齢者の入居を見込める計画であることを説明。）</t>
    </r>
  </si>
  <si>
    <r>
      <t>⑰交付申請する工事にかかる建築確認済証の写し</t>
    </r>
    <r>
      <rPr>
        <sz val="8"/>
        <rFont val="ＭＳ 明朝"/>
        <family val="1"/>
      </rPr>
      <t>（用途変更に伴う改修工事費について補助申請する場合に限る。当初建築以降に変更ある場合は直近(最終)の建物用途区分を示す書類）</t>
    </r>
  </si>
  <si>
    <t>⑱加齢対応・用途変更に伴う改修工事説明書及び一覧表</t>
  </si>
  <si>
    <t>⑲工事対象建築物の現況図</t>
  </si>
  <si>
    <t>⑳工事対象建築物の現況を示す写真</t>
  </si>
  <si>
    <r>
      <t>㉑工事対象建築物の築年月日を示す資料</t>
    </r>
    <r>
      <rPr>
        <sz val="8"/>
        <rFont val="ＭＳ 明朝"/>
        <family val="1"/>
      </rPr>
      <t>（検査済証の写し等）</t>
    </r>
  </si>
  <si>
    <r>
      <t>㉒建築基準法その他法令に遵守した建物とすることを誓約する書類</t>
    </r>
    <r>
      <rPr>
        <sz val="8"/>
        <rFont val="ＭＳ 明朝"/>
        <family val="1"/>
      </rPr>
      <t>（書式は任意とする。）</t>
    </r>
  </si>
  <si>
    <t>EV</t>
  </si>
  <si>
    <t>交付申請日</t>
  </si>
  <si>
    <t>事業名</t>
  </si>
  <si>
    <t>事業番号</t>
  </si>
  <si>
    <t>日付</t>
  </si>
  <si>
    <t>事業ＩＤ</t>
  </si>
  <si>
    <t>建築主</t>
  </si>
  <si>
    <t>法個</t>
  </si>
  <si>
    <t>所属役職</t>
  </si>
  <si>
    <t>〒</t>
  </si>
  <si>
    <t>〒</t>
  </si>
  <si>
    <t>共同</t>
  </si>
  <si>
    <t>建同</t>
  </si>
  <si>
    <t>E-mail</t>
  </si>
  <si>
    <t>改修で適合を実現→</t>
  </si>
  <si>
    <t>さつき登録</t>
  </si>
  <si>
    <t>面積計</t>
  </si>
  <si>
    <t>対象外</t>
  </si>
  <si>
    <t>EV</t>
  </si>
  <si>
    <t>新改</t>
  </si>
  <si>
    <t>既存</t>
  </si>
  <si>
    <t>改修後</t>
  </si>
  <si>
    <t>戸数</t>
  </si>
  <si>
    <t>うち改修</t>
  </si>
  <si>
    <t>施設数</t>
  </si>
  <si>
    <t>棟数</t>
  </si>
  <si>
    <t>対象外床</t>
  </si>
  <si>
    <t>対象外用途</t>
  </si>
  <si>
    <t>高齢者生活支援施設</t>
  </si>
  <si>
    <t>取得有無</t>
  </si>
  <si>
    <t>住宅開始</t>
  </si>
  <si>
    <t>施設開始</t>
  </si>
  <si>
    <t>施工方式</t>
  </si>
  <si>
    <t>初期築年</t>
  </si>
  <si>
    <t>済証</t>
  </si>
  <si>
    <t>耐震適合</t>
  </si>
  <si>
    <t>適合</t>
  </si>
  <si>
    <t>確認証</t>
  </si>
  <si>
    <t>記載書類</t>
  </si>
  <si>
    <t>確認日付</t>
  </si>
  <si>
    <t>書類名</t>
  </si>
  <si>
    <t>直近用途</t>
  </si>
  <si>
    <t>用途区分</t>
  </si>
  <si>
    <t>受領歴</t>
  </si>
  <si>
    <t>有無</t>
  </si>
  <si>
    <t>制度名</t>
  </si>
  <si>
    <t>用途変更</t>
  </si>
  <si>
    <t>取得</t>
  </si>
  <si>
    <t>契約日</t>
  </si>
  <si>
    <t>新築住宅</t>
  </si>
  <si>
    <t>総事業費</t>
  </si>
  <si>
    <t>事業経費</t>
  </si>
  <si>
    <t>対象事業費</t>
  </si>
  <si>
    <t>要望額</t>
  </si>
  <si>
    <t>新築施設</t>
  </si>
  <si>
    <t>新築対象外</t>
  </si>
  <si>
    <t>工事費</t>
  </si>
  <si>
    <t>増築住宅</t>
  </si>
  <si>
    <t>改修住宅専用部</t>
  </si>
  <si>
    <t>改修住宅</t>
  </si>
  <si>
    <t>改修住宅共用部</t>
  </si>
  <si>
    <t>増築施設</t>
  </si>
  <si>
    <t>改修施設</t>
  </si>
  <si>
    <t>買取施設</t>
  </si>
  <si>
    <t>買取住宅</t>
  </si>
  <si>
    <t>基数</t>
  </si>
  <si>
    <t>消費税控除減額</t>
  </si>
  <si>
    <t>確定</t>
  </si>
  <si>
    <t>ＥＶ</t>
  </si>
  <si>
    <t>資格</t>
  </si>
  <si>
    <t>事務所名</t>
  </si>
  <si>
    <t>資格登録</t>
  </si>
  <si>
    <t>事務所登録</t>
  </si>
  <si>
    <t>事務所番号</t>
  </si>
  <si>
    <t>事務所所在</t>
  </si>
  <si>
    <t>①夫婦型</t>
  </si>
  <si>
    <t>②ストック型</t>
  </si>
  <si>
    <t>融資内諾の取得状況</t>
  </si>
  <si>
    <t>なし</t>
  </si>
  <si>
    <t>あり</t>
  </si>
  <si>
    <r>
      <t>１．本交付申請以外の補助事業への応募状況（補助要望額の重複）
　</t>
    </r>
    <r>
      <rPr>
        <sz val="10"/>
        <rFont val="ＭＳ 明朝"/>
        <family val="1"/>
      </rPr>
      <t>今回補助対象となるものを、他の補助金に応募（申請）している場合は、その申請している補助金の有無名称を必ず記入してください。また、他の補助金に応募（申請）していても、補助対象となる範囲が異なる場合には、他の補助の名称と補助対象範囲の考え方を記入して下さい。</t>
    </r>
  </si>
  <si>
    <t>他の補助事業への応募</t>
  </si>
  <si>
    <t>他補助有無</t>
  </si>
  <si>
    <t>応募</t>
  </si>
  <si>
    <t>制度名称</t>
  </si>
  <si>
    <t>実施主体</t>
  </si>
  <si>
    <t>国費</t>
  </si>
  <si>
    <t>予定額</t>
  </si>
  <si>
    <t>対象範囲</t>
  </si>
  <si>
    <t>担当者</t>
  </si>
  <si>
    <t>メルアド</t>
  </si>
  <si>
    <t>資金計画</t>
  </si>
  <si>
    <t>自己資金</t>
  </si>
  <si>
    <t>借入金</t>
  </si>
  <si>
    <t>その他内容</t>
  </si>
  <si>
    <t>機関名</t>
  </si>
  <si>
    <t>額</t>
  </si>
  <si>
    <t>期間</t>
  </si>
  <si>
    <t>内諾</t>
  </si>
  <si>
    <t>計画住宅</t>
  </si>
  <si>
    <t>家賃合計</t>
  </si>
  <si>
    <t>住戸専用</t>
  </si>
  <si>
    <t>共同利用</t>
  </si>
  <si>
    <t>近傍同種まとめ</t>
  </si>
  <si>
    <t>事例Ａ</t>
  </si>
  <si>
    <t>名称</t>
  </si>
  <si>
    <t>距離</t>
  </si>
  <si>
    <t>築年</t>
  </si>
  <si>
    <t>専用部</t>
  </si>
  <si>
    <t>家賃</t>
  </si>
  <si>
    <t>参照先</t>
  </si>
  <si>
    <t>他</t>
  </si>
  <si>
    <t>事例Ｃ</t>
  </si>
  <si>
    <t>事例Ｂ</t>
  </si>
  <si>
    <t>E-mail</t>
  </si>
  <si>
    <t>□する ■なし</t>
  </si>
  <si>
    <t>取得日</t>
  </si>
  <si>
    <t>新築計</t>
  </si>
  <si>
    <t>改修住宅計</t>
  </si>
  <si>
    <t>改修施設計</t>
  </si>
  <si>
    <t>工事対象外</t>
  </si>
  <si>
    <t>買取対象外</t>
  </si>
  <si>
    <t>改修計</t>
  </si>
  <si>
    <t>計</t>
  </si>
  <si>
    <t>借入先①</t>
  </si>
  <si>
    <t>借入先②</t>
  </si>
  <si>
    <t>借入先③</t>
  </si>
  <si>
    <t>借入先④</t>
  </si>
  <si>
    <t>単価</t>
  </si>
  <si>
    <t>経費</t>
  </si>
  <si>
    <t>様式１</t>
  </si>
  <si>
    <t>①</t>
  </si>
  <si>
    <t>②</t>
  </si>
  <si>
    <t>メルアド</t>
  </si>
  <si>
    <t>Ａ</t>
  </si>
  <si>
    <t>Ｂ</t>
  </si>
  <si>
    <t>Ｃ</t>
  </si>
  <si>
    <t>平均</t>
  </si>
  <si>
    <t>様式２</t>
  </si>
  <si>
    <t>様式３</t>
  </si>
  <si>
    <t>様式３別添</t>
  </si>
  <si>
    <t>様式４</t>
  </si>
  <si>
    <t>様式５</t>
  </si>
  <si>
    <t>（登録通知書に記載された登録番号）</t>
  </si>
  <si>
    <t>戸)</t>
  </si>
  <si>
    <t>(うち改修住戸数</t>
  </si>
  <si>
    <t>発行日</t>
  </si>
  <si>
    <t>所属・役職</t>
  </si>
  <si>
    <t>○ 改修工事を含む事業の場合、以下の点についても確認すること。</t>
  </si>
  <si>
    <t>（注）本確認書は、全ての項目についてご確認いただくことを補助申請の原則としています。</t>
  </si>
  <si>
    <r>
      <t>　　</t>
    </r>
    <r>
      <rPr>
        <sz val="10"/>
        <color indexed="23"/>
        <rFont val="ＭＳ 明朝"/>
        <family val="1"/>
      </rPr>
      <t>（検査済証発行日を上に転記）</t>
    </r>
  </si>
  <si>
    <t>□</t>
  </si>
  <si>
    <r>
      <t>⑯改修の対象となる既存建物の耐震性能を示す書類の写し</t>
    </r>
    <r>
      <rPr>
        <sz val="7.8"/>
        <rFont val="ＭＳ 明朝"/>
        <family val="1"/>
      </rPr>
      <t>(建築確認日付の場合、建築士による証明書の場合、等に対応した書類。ただし申請事業で改修適合させる場合は完了時に提出するので不要。)</t>
    </r>
  </si>
  <si>
    <r>
      <t>⑧用途別求積図、面積表</t>
    </r>
    <r>
      <rPr>
        <sz val="8"/>
        <rFont val="ＭＳ 明朝"/>
        <family val="1"/>
      </rPr>
      <t>（求積図は色分け･寸法表示｡面積表は階別･用途別集計｡求積図収録可｡)</t>
    </r>
  </si>
  <si>
    <r>
      <rPr>
        <sz val="12"/>
        <rFont val="ＭＳ 明朝"/>
        <family val="1"/>
      </rPr>
      <t>（登録申請書左下隅の５桁数字）</t>
    </r>
  </si>
  <si>
    <t>〒</t>
  </si>
  <si>
    <t>ＥＶ</t>
  </si>
  <si>
    <t>Ａ</t>
  </si>
  <si>
    <t>Ｂ</t>
  </si>
  <si>
    <t>Ｃ</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</si>
  <si>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</si>
  <si>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</si>
  <si>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</si>
  <si>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</si>
  <si>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</si>
  <si>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</si>
  <si>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</si>
  <si>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</si>
  <si>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</si>
  <si>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</si>
  <si>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</si>
  <si>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</si>
  <si>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</si>
  <si>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</si>
  <si>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</si>
  <si>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</si>
  <si>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</si>
  <si>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</si>
  <si>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</si>
  <si>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</si>
  <si>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</si>
  <si>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</si>
  <si>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</si>
  <si>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</si>
  <si>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</si>
  <si>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</si>
  <si>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</si>
  <si>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</si>
  <si>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</si>
  <si>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</si>
  <si>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</si>
  <si>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</si>
  <si>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</si>
  <si>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</si>
  <si>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</si>
  <si>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</si>
  <si>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</si>
  <si>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</si>
  <si>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</si>
  <si>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</si>
  <si>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</si>
  <si>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</si>
  <si>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</si>
  <si>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</si>
  <si>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</si>
  <si>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</si>
  <si>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</si>
  <si>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</si>
  <si>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</si>
  <si>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</si>
  <si>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</si>
  <si>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</si>
  <si>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</si>
  <si>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</si>
  <si>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</si>
  <si>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</si>
  <si>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</si>
  <si>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</si>
  <si>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</si>
  <si>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</si>
  <si>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</si>
  <si>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</si>
  <si>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</si>
  <si>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</si>
  <si>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</si>
  <si>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</si>
  <si>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</si>
  <si>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</si>
  <si>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</si>
  <si>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</si>
  <si>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</si>
  <si>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</si>
  <si>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</si>
  <si>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</si>
  <si>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</si>
  <si>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</si>
  <si>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</si>
  <si>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</si>
  <si>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</si>
  <si>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</si>
  <si>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</si>
  <si>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</si>
  <si>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</si>
  <si>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</si>
  <si>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</si>
  <si>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</si>
  <si>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</si>
  <si>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</si>
  <si>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</si>
  <si>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</si>
  <si>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</si>
  <si>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</si>
  <si>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</si>
  <si>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</si>
  <si>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</si>
  <si>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</si>
  <si>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</si>
  <si>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</si>
  <si>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</si>
  <si>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</si>
  <si>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</si>
  <si>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</si>
  <si>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</si>
  <si>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</si>
  <si>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</si>
  <si>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</si>
  <si>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</si>
  <si>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</si>
  <si>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</si>
  <si>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</si>
  <si>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</si>
  <si>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</si>
  <si>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</si>
  <si>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</si>
  <si>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</si>
  <si>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</si>
  <si>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</si>
  <si>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</si>
  <si>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</si>
  <si>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</si>
  <si>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</si>
  <si>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</si>
  <si>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</si>
  <si>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</si>
  <si>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</si>
  <si>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</si>
  <si>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</si>
  <si>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</si>
  <si>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</si>
  <si>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</si>
  <si>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</si>
  <si>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</si>
  <si>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</si>
  <si>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</si>
  <si>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</si>
  <si>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</si>
  <si>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</si>
  <si>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</si>
  <si>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</si>
  <si>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</si>
  <si>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</si>
  <si>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</si>
  <si>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</si>
  <si>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</si>
  <si>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</si>
  <si>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</si>
  <si>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</si>
  <si>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</si>
  <si>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</si>
  <si>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</si>
  <si>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</si>
  <si>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</si>
  <si>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</si>
  <si>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</si>
  <si>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</si>
  <si>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</si>
  <si>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</si>
  <si>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</si>
  <si>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</si>
  <si>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</si>
  <si>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</si>
  <si>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</si>
  <si>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</si>
  <si>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</si>
  <si>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</si>
  <si>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</si>
  <si>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</si>
  <si>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</si>
  <si>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</si>
  <si>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</si>
  <si>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</si>
  <si>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</si>
  <si>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</si>
  <si>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</si>
  <si>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</si>
  <si>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</si>
  <si>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</si>
  <si>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</si>
  <si>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</si>
  <si>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</si>
  <si>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</si>
  <si>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</si>
  <si>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</si>
  <si>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</si>
  <si>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</si>
  <si>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</si>
  <si>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</si>
  <si>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</si>
  <si>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</si>
  <si>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</si>
  <si>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</si>
  <si>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</si>
  <si>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</si>
  <si>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</si>
  <si>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</si>
  <si>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</si>
  <si>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</si>
  <si>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</si>
  <si>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</si>
  <si>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</si>
  <si>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</si>
  <si>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</si>
  <si>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</si>
  <si>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</si>
  <si>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</si>
  <si>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</si>
  <si>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</si>
  <si>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</si>
  <si>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</si>
  <si>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</si>
  <si>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</si>
  <si>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</si>
  <si>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</si>
  <si>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</si>
  <si>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</si>
  <si>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</si>
  <si>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</si>
  <si>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</si>
  <si>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</si>
  <si>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</si>
  <si>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</si>
  <si>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</si>
  <si>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</si>
  <si>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</si>
  <si>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</si>
  <si>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</si>
  <si>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</si>
  <si>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</si>
  <si>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</si>
  <si>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</si>
  <si>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</si>
  <si>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</si>
  <si>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</si>
  <si>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</si>
  <si>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</si>
  <si>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</si>
  <si>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</si>
  <si>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</si>
  <si>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</si>
  <si>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</si>
  <si>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</si>
  <si>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</si>
  <si>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</si>
  <si>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</si>
  <si>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</si>
  <si>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</si>
  <si>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</si>
  <si>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</si>
  <si>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</si>
  <si>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</si>
  <si>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</si>
  <si>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</si>
  <si>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</si>
  <si>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面積</t>
  </si>
  <si>
    <t>補助金受領歴</t>
  </si>
  <si>
    <t>住宅等の取得</t>
  </si>
  <si>
    <t>所属事務所</t>
  </si>
  <si>
    <t>建築主に同じ</t>
  </si>
  <si>
    <t>〒</t>
  </si>
  <si>
    <t>検済証発行</t>
  </si>
  <si>
    <t>確定でき減額</t>
  </si>
  <si>
    <t>家賃等</t>
  </si>
  <si>
    <t>前払金受領</t>
  </si>
  <si>
    <t>前払金受領</t>
  </si>
  <si>
    <t>施設コードを入力</t>
  </si>
  <si>
    <t>[７]とした場合は診療科目を入力してください。</t>
  </si>
  <si>
    <t>□する □なし</t>
  </si>
  <si>
    <r>
      <t>　　　　　</t>
    </r>
    <r>
      <rPr>
        <sz val="10"/>
        <color indexed="23"/>
        <rFont val="ＭＳ 明朝"/>
        <family val="1"/>
      </rPr>
      <t>（本補助事業の場合は事業番号を添えること）</t>
    </r>
  </si>
  <si>
    <t>2019(平成31)</t>
  </si>
  <si>
    <t>2018(平成30)</t>
  </si>
  <si>
    <t>2017(平成29)</t>
  </si>
  <si>
    <r>
      <t>　　</t>
    </r>
    <r>
      <rPr>
        <sz val="10"/>
        <color indexed="23"/>
        <rFont val="ＭＳ 明朝"/>
        <family val="1"/>
      </rPr>
      <t>（建物用途区分とコード番号を記入）</t>
    </r>
  </si>
  <si>
    <r>
      <t>　　　　</t>
    </r>
    <r>
      <rPr>
        <sz val="9"/>
        <color indexed="23"/>
        <rFont val="ＭＳ 明朝"/>
        <family val="1"/>
      </rPr>
      <t>（都道府県から記入）</t>
    </r>
  </si>
  <si>
    <t>交付申請事業名</t>
  </si>
  <si>
    <t xml:space="preserve">   補助対象外床の工事費</t>
  </si>
  <si>
    <t>補助対象外床の工事費</t>
  </si>
  <si>
    <t>補助対象外床の買取りに係る費用</t>
  </si>
  <si>
    <t>交付申請事業名</t>
  </si>
  <si>
    <t>補助金交付に係る確認書 (押印済み原本)</t>
  </si>
  <si>
    <r>
      <t>委任状 (押印済み原本)</t>
    </r>
    <r>
      <rPr>
        <sz val="9"/>
        <rFont val="ＭＳ 明朝"/>
        <family val="1"/>
      </rPr>
      <t>（交付申請者と事務担当者が異なる場合）</t>
    </r>
  </si>
  <si>
    <t>□</t>
  </si>
  <si>
    <t>申請日</t>
  </si>
  <si>
    <t>Ver28-4</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</si>
</sst>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
    <numFmt numFmtId="177" formatCode="[Red]\+0;[Cyan]\-0;"/>
    <numFmt numFmtId="178" formatCode="0&quot;字&quot;"/>
    <numFmt numFmtId="179" formatCode="&quot;(&quot;0&quot;)&quot;"/>
    <numFmt numFmtId="180" formatCode="#,##0_ "/>
    <numFmt numFmtId="181" formatCode="0_);[Red]\(0\)"/>
    <numFmt numFmtId="182" formatCode="0;\-0;;@"/>
    <numFmt numFmtId="183" formatCode="#,##0;[Red]\-#,##0;"/>
    <numFmt numFmtId="184" formatCode="#,##0_ ;[Red]\-#,##0\ "/>
    <numFmt numFmtId="185" formatCode="[$-411]ge\.m\.d;@"/>
    <numFmt numFmtId="186" formatCode="0.00_ ;[Red]\-0.00\ "/>
    <numFmt numFmtId="187" formatCode="0.00_ "/>
    <numFmt numFmtId="188" formatCode="0##########"/>
    <numFmt numFmtId="189" formatCode="&quot;消費税率　&quot;0&quot;%&quot;\ "/>
    <numFmt numFmtId="190" formatCode="#,##0_ ;[Red]\-#,##0"/>
    <numFmt numFmtId="191" formatCode="ge\.mm\.dd"/>
    <numFmt numFmtId="192" formatCode="#,##0.00_ "/>
    <numFmt numFmtId="193" formatCode="#,##0.?_ ;[Red]\-#,##0"/>
    <numFmt numFmtId="194" formatCode="#,##0.?_ ;[Red]\-##,#0\&gt;#"/>
    <numFmt numFmtId="195" formatCode="#,##0.?_ ;[Red]\-##,#0#.#"/>
    <numFmt numFmtId="196" formatCode="#,##0.?_ ;[Red]\-#,##0.#"/>
    <numFmt numFmtId="197" formatCode="#,##0.?_ ;[Red]\-#,##0.?"/>
  </numFmts>
  <fonts count="193">
    <font>
      <sz val="10"/>
      <name val="ＭＳ Ｐゴシック"/>
      <family val="3"/>
    </font>
    <font>
      <sz val="11"/>
      <color indexed="8"/>
      <name val="ＭＳ Ｐゴシック"/>
      <family val="3"/>
    </font>
    <font>
      <sz val="10.5"/>
      <name val="ＭＳ 明朝"/>
      <family val="1"/>
    </font>
    <font>
      <sz val="14"/>
      <name val="ＭＳ 明朝"/>
      <family val="1"/>
    </font>
    <font>
      <sz val="12"/>
      <name val="ＭＳ 明朝"/>
      <family val="1"/>
    </font>
    <font>
      <sz val="9"/>
      <color indexed="62"/>
      <name val="HG丸ｺﾞｼｯｸM-PRO"/>
      <family val="3"/>
    </font>
    <font>
      <sz val="11"/>
      <name val="ＭＳ 明朝"/>
      <family val="1"/>
    </font>
    <font>
      <sz val="10"/>
      <name val="ＭＳ ゴシック"/>
      <family val="3"/>
    </font>
    <font>
      <sz val="10"/>
      <name val="ＭＳ 明朝"/>
      <family val="1"/>
    </font>
    <font>
      <sz val="9"/>
      <name val="ＭＳ 明朝"/>
      <family val="1"/>
    </font>
    <font>
      <sz val="10"/>
      <name val="ＭＳ Ｐ明朝"/>
      <family val="1"/>
    </font>
    <font>
      <sz val="12"/>
      <name val="ＭＳ Ｐゴシック"/>
      <family val="3"/>
    </font>
    <font>
      <sz val="8"/>
      <name val="ＭＳ 明朝"/>
      <family val="1"/>
    </font>
    <font>
      <sz val="6"/>
      <name val="ＭＳ Ｐゴシック"/>
      <family val="3"/>
    </font>
    <font>
      <sz val="11"/>
      <name val="ＭＳ Ｐゴシック"/>
      <family val="3"/>
    </font>
    <font>
      <u val="single"/>
      <sz val="10"/>
      <color indexed="12"/>
      <name val="ＭＳ Ｐゴシック"/>
      <family val="3"/>
    </font>
    <font>
      <sz val="8"/>
      <name val="ＭＳ Ｐゴシック"/>
      <family val="3"/>
    </font>
    <font>
      <sz val="12"/>
      <name val="ＭＳ ゴシック"/>
      <family val="3"/>
    </font>
    <font>
      <sz val="9"/>
      <color indexed="55"/>
      <name val="ＭＳ Ｐゴシック"/>
      <family val="3"/>
    </font>
    <font>
      <i/>
      <sz val="10"/>
      <name val="ＭＳ Ｐゴシック"/>
      <family val="3"/>
    </font>
    <font>
      <sz val="18"/>
      <name val="ＭＳ ゴシック"/>
      <family val="3"/>
    </font>
    <font>
      <sz val="6"/>
      <name val="明朝"/>
      <family val="1"/>
    </font>
    <font>
      <sz val="9"/>
      <name val="ＭＳ Ｐゴシック"/>
      <family val="3"/>
    </font>
    <font>
      <sz val="7"/>
      <name val="ＭＳ Ｐゴシック"/>
      <family val="3"/>
    </font>
    <font>
      <sz val="9"/>
      <color indexed="10"/>
      <name val="ＭＳ 明朝"/>
      <family val="1"/>
    </font>
    <font>
      <sz val="10"/>
      <name val="Arial"/>
      <family val="2"/>
    </font>
    <font>
      <sz val="12"/>
      <name val="Arial"/>
      <family val="2"/>
    </font>
    <font>
      <sz val="11"/>
      <name val="Arial"/>
      <family val="2"/>
    </font>
    <font>
      <sz val="9"/>
      <name val="Arial"/>
      <family val="2"/>
    </font>
    <font>
      <sz val="7"/>
      <name val="ＭＳ ゴシック"/>
      <family val="3"/>
    </font>
    <font>
      <sz val="10"/>
      <color indexed="8"/>
      <name val="ＭＳ 明朝"/>
      <family val="1"/>
    </font>
    <font>
      <sz val="8"/>
      <color indexed="8"/>
      <name val="ＭＳ 明朝"/>
      <family val="1"/>
    </font>
    <font>
      <sz val="6"/>
      <color indexed="8"/>
      <name val="ＭＳ 明朝"/>
      <family val="1"/>
    </font>
    <font>
      <sz val="16"/>
      <name val="ＭＳ Ｐゴシック"/>
      <family val="3"/>
    </font>
    <font>
      <sz val="9"/>
      <color indexed="23"/>
      <name val="ＭＳ Ｐゴシック"/>
      <family val="3"/>
    </font>
    <font>
      <sz val="16"/>
      <name val="ＭＳ 明朝"/>
      <family val="1"/>
    </font>
    <font>
      <sz val="8"/>
      <color indexed="10"/>
      <name val="ＭＳ Ｐゴシック"/>
      <family val="3"/>
    </font>
    <font>
      <sz val="18"/>
      <name val="ＭＳ Ｐゴシック"/>
      <family val="3"/>
    </font>
    <font>
      <sz val="10"/>
      <color indexed="23"/>
      <name val="ＭＳ Ｐゴシック"/>
      <family val="3"/>
    </font>
    <font>
      <b/>
      <u val="single"/>
      <sz val="11"/>
      <name val="ＭＳ Ｐゴシック"/>
      <family val="3"/>
    </font>
    <font>
      <sz val="4"/>
      <name val="ＭＳ Ｐゴシック"/>
      <family val="3"/>
    </font>
    <font>
      <sz val="9"/>
      <name val="ＭＳ Ｐ明朝"/>
      <family val="1"/>
    </font>
    <font>
      <sz val="9.5"/>
      <name val="ＭＳ 明朝"/>
      <family val="1"/>
    </font>
    <font>
      <sz val="9.5"/>
      <name val="ＭＳ Ｐ明朝"/>
      <family val="1"/>
    </font>
    <font>
      <sz val="10"/>
      <color indexed="23"/>
      <name val="ＭＳ 明朝"/>
      <family val="1"/>
    </font>
    <font>
      <sz val="7.8"/>
      <name val="ＭＳ 明朝"/>
      <family val="1"/>
    </font>
    <font>
      <sz val="9"/>
      <color indexed="23"/>
      <name val="ＭＳ 明朝"/>
      <family val="1"/>
    </font>
    <font>
      <b/>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ゴシック"/>
      <family val="3"/>
    </font>
    <font>
      <sz val="10"/>
      <color indexed="8"/>
      <name val="ＭＳ ゴシック"/>
      <family val="3"/>
    </font>
    <font>
      <sz val="9"/>
      <color indexed="8"/>
      <name val="ＭＳ 明朝"/>
      <family val="1"/>
    </font>
    <font>
      <sz val="10"/>
      <color indexed="23"/>
      <name val="Arial"/>
      <family val="2"/>
    </font>
    <font>
      <sz val="10"/>
      <color indexed="8"/>
      <name val="ＭＳ Ｐゴシック"/>
      <family val="3"/>
    </font>
    <font>
      <sz val="10.5"/>
      <color indexed="8"/>
      <name val="ＭＳ 明朝"/>
      <family val="1"/>
    </font>
    <font>
      <b/>
      <sz val="12"/>
      <color indexed="8"/>
      <name val="ＭＳ Ｐゴシック"/>
      <family val="3"/>
    </font>
    <font>
      <sz val="11"/>
      <color indexed="8"/>
      <name val="ＭＳ 明朝"/>
      <family val="1"/>
    </font>
    <font>
      <sz val="10"/>
      <color indexed="23"/>
      <name val="ＭＳ ゴシック"/>
      <family val="3"/>
    </font>
    <font>
      <sz val="10"/>
      <color indexed="10"/>
      <name val="ＭＳ 明朝"/>
      <family val="1"/>
    </font>
    <font>
      <sz val="10"/>
      <color indexed="10"/>
      <name val="ＭＳ Ｐゴシック"/>
      <family val="3"/>
    </font>
    <font>
      <sz val="11"/>
      <color indexed="55"/>
      <name val="ＭＳ Ｐゴシック"/>
      <family val="3"/>
    </font>
    <font>
      <sz val="8"/>
      <color indexed="23"/>
      <name val="ＭＳ Ｐゴシック"/>
      <family val="3"/>
    </font>
    <font>
      <sz val="12"/>
      <color indexed="8"/>
      <name val="ＭＳ 明朝"/>
      <family val="1"/>
    </font>
    <font>
      <sz val="12"/>
      <color indexed="23"/>
      <name val="ＭＳ 明朝"/>
      <family val="1"/>
    </font>
    <font>
      <sz val="9"/>
      <color indexed="8"/>
      <name val="ＭＳ Ｐゴシック"/>
      <family val="3"/>
    </font>
    <font>
      <sz val="10"/>
      <color indexed="8"/>
      <name val="Arial"/>
      <family val="2"/>
    </font>
    <font>
      <sz val="8"/>
      <color indexed="8"/>
      <name val="ＭＳ Ｐゴシック"/>
      <family val="3"/>
    </font>
    <font>
      <sz val="5"/>
      <color indexed="55"/>
      <name val="ＭＳ Ｐゴシック"/>
      <family val="3"/>
    </font>
    <font>
      <sz val="8"/>
      <color indexed="23"/>
      <name val="Arial"/>
      <family val="2"/>
    </font>
    <font>
      <sz val="10"/>
      <color indexed="55"/>
      <name val="ＭＳ Ｐゴシック"/>
      <family val="3"/>
    </font>
    <font>
      <sz val="9"/>
      <color indexed="23"/>
      <name val="Arial"/>
      <family val="2"/>
    </font>
    <font>
      <sz val="12"/>
      <color indexed="9"/>
      <name val="ＭＳ Ｐゴシック"/>
      <family val="3"/>
    </font>
    <font>
      <u val="single"/>
      <sz val="9"/>
      <color indexed="23"/>
      <name val="ＭＳ Ｐゴシック"/>
      <family val="3"/>
    </font>
    <font>
      <sz val="10"/>
      <color indexed="49"/>
      <name val="ＭＳ Ｐゴシック"/>
      <family val="3"/>
    </font>
    <font>
      <sz val="12"/>
      <color indexed="10"/>
      <name val="ＭＳ Ｐゴシック"/>
      <family val="3"/>
    </font>
    <font>
      <sz val="9"/>
      <color indexed="10"/>
      <name val="ＭＳ Ｐゴシック"/>
      <family val="3"/>
    </font>
    <font>
      <sz val="9"/>
      <color indexed="22"/>
      <name val="ＭＳ Ｐゴシック"/>
      <family val="3"/>
    </font>
    <font>
      <sz val="6"/>
      <color indexed="55"/>
      <name val="ＭＳ Ｐゴシック"/>
      <family val="3"/>
    </font>
    <font>
      <sz val="12"/>
      <color indexed="8"/>
      <name val="Arial"/>
      <family val="2"/>
    </font>
    <font>
      <sz val="20"/>
      <color indexed="8"/>
      <name val="ＭＳ 明朝"/>
      <family val="1"/>
    </font>
    <font>
      <sz val="7.5"/>
      <color indexed="23"/>
      <name val="ＭＳ 明朝"/>
      <family val="1"/>
    </font>
    <font>
      <sz val="6"/>
      <color indexed="10"/>
      <name val="ＭＳ 明朝"/>
      <family val="1"/>
    </font>
    <font>
      <sz val="8"/>
      <color indexed="10"/>
      <name val="ＭＳ 明朝"/>
      <family val="1"/>
    </font>
    <font>
      <sz val="7"/>
      <color indexed="23"/>
      <name val="ＭＳ Ｐゴシック"/>
      <family val="3"/>
    </font>
    <font>
      <sz val="9"/>
      <color indexed="10"/>
      <name val="ＭＳ Ｐ明朝"/>
      <family val="1"/>
    </font>
    <font>
      <sz val="8"/>
      <color indexed="23"/>
      <name val="ＭＳ 明朝"/>
      <family val="1"/>
    </font>
    <font>
      <sz val="9"/>
      <color indexed="8"/>
      <name val="Arial"/>
      <family val="2"/>
    </font>
    <font>
      <sz val="12"/>
      <color indexed="8"/>
      <name val="ＭＳ ゴシック"/>
      <family val="3"/>
    </font>
    <font>
      <sz val="11"/>
      <color indexed="8"/>
      <name val="Arial"/>
      <family val="2"/>
    </font>
    <font>
      <sz val="9"/>
      <name val="MS UI Gothic"/>
      <family val="3"/>
    </font>
    <font>
      <sz val="14"/>
      <color indexed="55"/>
      <name val="ＭＳ 明朝"/>
      <family val="1"/>
    </font>
    <font>
      <sz val="8"/>
      <color indexed="23"/>
      <name val="Calibri"/>
      <family val="2"/>
    </font>
    <font>
      <sz val="6"/>
      <color indexed="23"/>
      <name val="Calibri"/>
      <family val="2"/>
    </font>
    <font>
      <sz val="11"/>
      <color indexed="23"/>
      <name val="ＭＳ Ｐゴシック"/>
      <family val="3"/>
    </font>
    <font>
      <sz val="7"/>
      <color indexed="23"/>
      <name val="Calibri"/>
      <family val="2"/>
    </font>
    <font>
      <sz val="9"/>
      <color indexed="23"/>
      <name val="Calibri"/>
      <family val="2"/>
    </font>
    <font>
      <sz val="7.5"/>
      <color indexed="23"/>
      <name val="ＭＳ Ｐゴシック"/>
      <family val="3"/>
    </font>
    <font>
      <sz val="7.5"/>
      <color indexed="23"/>
      <name val="Calibri"/>
      <family val="2"/>
    </font>
    <font>
      <sz val="6"/>
      <color indexed="23"/>
      <name val="ＭＳ Ｐゴシック"/>
      <family val="3"/>
    </font>
    <font>
      <sz val="9"/>
      <color indexed="54"/>
      <name val="HG丸ｺﾞｼｯｸM-PRO"/>
      <family val="3"/>
    </font>
    <font>
      <sz val="8"/>
      <color indexed="62"/>
      <name val="HG丸ｺﾞｼｯｸM-PRO"/>
      <family val="3"/>
    </font>
    <font>
      <sz val="10.5"/>
      <color indexed="62"/>
      <name val="ＭＳ 明朝"/>
      <family val="1"/>
    </font>
    <font>
      <sz val="12"/>
      <color indexed="55"/>
      <name val="ＭＳ Ｐゴシック"/>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ＭＳ ゴシック"/>
      <family val="3"/>
    </font>
    <font>
      <sz val="10"/>
      <color theme="1"/>
      <name val="ＭＳ ゴシック"/>
      <family val="3"/>
    </font>
    <font>
      <sz val="9"/>
      <color theme="1"/>
      <name val="ＭＳ 明朝"/>
      <family val="1"/>
    </font>
    <font>
      <sz val="10"/>
      <color theme="0" tint="-0.4999699890613556"/>
      <name val="Arial"/>
      <family val="2"/>
    </font>
    <font>
      <sz val="10"/>
      <color theme="1"/>
      <name val="ＭＳ Ｐゴシック"/>
      <family val="3"/>
    </font>
    <font>
      <sz val="10"/>
      <color theme="1"/>
      <name val="ＭＳ 明朝"/>
      <family val="1"/>
    </font>
    <font>
      <sz val="10.5"/>
      <color theme="1"/>
      <name val="ＭＳ 明朝"/>
      <family val="1"/>
    </font>
    <font>
      <b/>
      <sz val="12"/>
      <color theme="1"/>
      <name val="ＭＳ Ｐゴシック"/>
      <family val="3"/>
    </font>
    <font>
      <sz val="11"/>
      <color theme="1"/>
      <name val="ＭＳ 明朝"/>
      <family val="1"/>
    </font>
    <font>
      <sz val="10"/>
      <name val="Calibri"/>
      <family val="3"/>
    </font>
    <font>
      <sz val="11"/>
      <name val="Calibri"/>
      <family val="3"/>
    </font>
    <font>
      <sz val="10"/>
      <color theme="0" tint="-0.4999699890613556"/>
      <name val="ＭＳ ゴシック"/>
      <family val="3"/>
    </font>
    <font>
      <sz val="10"/>
      <color rgb="FFFF0000"/>
      <name val="ＭＳ 明朝"/>
      <family val="1"/>
    </font>
    <font>
      <sz val="10"/>
      <color rgb="FFFF0000"/>
      <name val="ＭＳ Ｐゴシック"/>
      <family val="3"/>
    </font>
    <font>
      <sz val="10"/>
      <color theme="1"/>
      <name val="Calibri"/>
      <family val="3"/>
    </font>
    <font>
      <sz val="8"/>
      <color theme="1"/>
      <name val="ＭＳ 明朝"/>
      <family val="1"/>
    </font>
    <font>
      <sz val="11"/>
      <color theme="0" tint="-0.3499799966812134"/>
      <name val="ＭＳ Ｐゴシック"/>
      <family val="3"/>
    </font>
    <font>
      <sz val="8"/>
      <color theme="0" tint="-0.4999699890613556"/>
      <name val="ＭＳ Ｐゴシック"/>
      <family val="3"/>
    </font>
    <font>
      <sz val="9"/>
      <color theme="0" tint="-0.4999699890613556"/>
      <name val="ＭＳ Ｐゴシック"/>
      <family val="3"/>
    </font>
    <font>
      <sz val="12"/>
      <color theme="1"/>
      <name val="ＭＳ 明朝"/>
      <family val="1"/>
    </font>
    <font>
      <sz val="12"/>
      <color theme="0" tint="-0.4999699890613556"/>
      <name val="ＭＳ 明朝"/>
      <family val="1"/>
    </font>
    <font>
      <sz val="9"/>
      <color theme="1"/>
      <name val="ＭＳ Ｐゴシック"/>
      <family val="3"/>
    </font>
    <font>
      <sz val="10"/>
      <color theme="1"/>
      <name val="Arial"/>
      <family val="2"/>
    </font>
    <font>
      <sz val="8"/>
      <color theme="1"/>
      <name val="ＭＳ Ｐゴシック"/>
      <family val="3"/>
    </font>
    <font>
      <sz val="9"/>
      <color theme="0" tint="-0.4999699890613556"/>
      <name val="ＭＳ 明朝"/>
      <family val="1"/>
    </font>
    <font>
      <sz val="10"/>
      <color theme="0" tint="-0.4999699890613556"/>
      <name val="ＭＳ Ｐゴシック"/>
      <family val="3"/>
    </font>
    <font>
      <sz val="5"/>
      <color theme="0" tint="-0.3499799966812134"/>
      <name val="ＭＳ Ｐゴシック"/>
      <family val="3"/>
    </font>
    <font>
      <sz val="8"/>
      <color theme="0" tint="-0.4999699890613556"/>
      <name val="Arial"/>
      <family val="2"/>
    </font>
    <font>
      <sz val="10"/>
      <color theme="0" tint="-0.3499799966812134"/>
      <name val="ＭＳ Ｐゴシック"/>
      <family val="3"/>
    </font>
    <font>
      <sz val="9"/>
      <color theme="0" tint="-0.4999699890613556"/>
      <name val="Arial"/>
      <family val="2"/>
    </font>
    <font>
      <sz val="12"/>
      <color theme="0"/>
      <name val="ＭＳ Ｐゴシック"/>
      <family val="3"/>
    </font>
    <font>
      <sz val="12"/>
      <name val="Calibri"/>
      <family val="3"/>
    </font>
    <font>
      <sz val="11"/>
      <color rgb="FFFF0000"/>
      <name val="ＭＳ Ｐゴシック"/>
      <family val="3"/>
    </font>
    <font>
      <u val="single"/>
      <sz val="9"/>
      <color theme="0" tint="-0.4999699890613556"/>
      <name val="ＭＳ Ｐゴシック"/>
      <family val="3"/>
    </font>
    <font>
      <sz val="10"/>
      <color theme="3" tint="0.39998000860214233"/>
      <name val="ＭＳ Ｐゴシック"/>
      <family val="3"/>
    </font>
    <font>
      <sz val="12"/>
      <color rgb="FFFF0000"/>
      <name val="ＭＳ Ｐゴシック"/>
      <family val="3"/>
    </font>
    <font>
      <sz val="9"/>
      <color rgb="FFFF0000"/>
      <name val="ＭＳ Ｐゴシック"/>
      <family val="3"/>
    </font>
    <font>
      <sz val="9"/>
      <color theme="0" tint="-0.24997000396251678"/>
      <name val="ＭＳ Ｐゴシック"/>
      <family val="3"/>
    </font>
    <font>
      <sz val="6"/>
      <color theme="0" tint="-0.3499799966812134"/>
      <name val="ＭＳ Ｐゴシック"/>
      <family val="3"/>
    </font>
    <font>
      <sz val="7.5"/>
      <color theme="0" tint="-0.4999699890613556"/>
      <name val="ＭＳ 明朝"/>
      <family val="1"/>
    </font>
    <font>
      <sz val="12"/>
      <color theme="1"/>
      <name val="Arial"/>
      <family val="2"/>
    </font>
    <font>
      <sz val="9"/>
      <color rgb="FFFF0000"/>
      <name val="ＭＳ 明朝"/>
      <family val="1"/>
    </font>
    <font>
      <sz val="8"/>
      <color rgb="FFFF0000"/>
      <name val="ＭＳ 明朝"/>
      <family val="1"/>
    </font>
    <font>
      <sz val="6"/>
      <color rgb="FFFF0000"/>
      <name val="ＭＳ 明朝"/>
      <family val="1"/>
    </font>
    <font>
      <sz val="20"/>
      <color theme="1"/>
      <name val="ＭＳ 明朝"/>
      <family val="1"/>
    </font>
    <font>
      <sz val="9"/>
      <color rgb="FFFF0000"/>
      <name val="ＭＳ Ｐ明朝"/>
      <family val="1"/>
    </font>
    <font>
      <sz val="8"/>
      <color theme="0" tint="-0.4999699890613556"/>
      <name val="Calibri"/>
      <family val="3"/>
    </font>
    <font>
      <sz val="7"/>
      <color theme="0" tint="-0.4999699890613556"/>
      <name val="Calibri"/>
      <family val="3"/>
    </font>
    <font>
      <sz val="8"/>
      <color rgb="FFFF0000"/>
      <name val="ＭＳ Ｐゴシック"/>
      <family val="3"/>
    </font>
    <font>
      <sz val="8"/>
      <color rgb="FFFF0000"/>
      <name val="Calibri"/>
      <family val="3"/>
    </font>
    <font>
      <sz val="10"/>
      <color theme="0" tint="-0.4999699890613556"/>
      <name val="ＭＳ 明朝"/>
      <family val="1"/>
    </font>
    <font>
      <sz val="8"/>
      <color theme="0" tint="-0.4999699890613556"/>
      <name val="ＭＳ 明朝"/>
      <family val="1"/>
    </font>
    <font>
      <sz val="11"/>
      <color theme="1"/>
      <name val="Arial"/>
      <family val="2"/>
    </font>
    <font>
      <sz val="9"/>
      <color theme="1"/>
      <name val="Arial"/>
      <family val="2"/>
    </font>
    <font>
      <sz val="12"/>
      <color theme="1"/>
      <name val="ＭＳ ゴシック"/>
      <family val="3"/>
    </font>
    <font>
      <sz val="7"/>
      <color theme="0" tint="-0.4999699890613556"/>
      <name val="ＭＳ Ｐゴシック"/>
      <family val="3"/>
    </font>
    <font>
      <b/>
      <sz val="8"/>
      <name val="ＭＳ Ｐゴシック"/>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rgb="FFCCFFCC"/>
        <bgColor indexed="64"/>
      </patternFill>
    </fill>
    <fill>
      <patternFill patternType="solid">
        <fgColor theme="0" tint="-0.24997000396251678"/>
        <bgColor indexed="64"/>
      </patternFill>
    </fill>
    <fill>
      <patternFill patternType="solid">
        <fgColor indexed="4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799847602844"/>
        <bgColor indexed="64"/>
      </patternFill>
    </fill>
    <fill>
      <patternFill patternType="solid">
        <fgColor indexed="27"/>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style="hair"/>
      <right>
        <color indexed="63"/>
      </right>
      <top style="thin"/>
      <bottom style="hair"/>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style="thin"/>
      <top style="medium"/>
      <bottom style="medium"/>
    </border>
    <border>
      <left>
        <color indexed="63"/>
      </left>
      <right>
        <color indexed="63"/>
      </right>
      <top>
        <color indexed="63"/>
      </top>
      <bottom style="mediu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hair"/>
    </border>
    <border>
      <left style="hair"/>
      <right>
        <color indexed="63"/>
      </right>
      <top style="thin"/>
      <bottom>
        <color indexed="63"/>
      </bottom>
    </border>
    <border>
      <left>
        <color indexed="63"/>
      </left>
      <right style="thin"/>
      <top style="thin"/>
      <bottom style="thin"/>
    </border>
    <border>
      <left>
        <color indexed="63"/>
      </left>
      <right style="hair"/>
      <top>
        <color indexed="63"/>
      </top>
      <bottom>
        <color indexed="63"/>
      </bottom>
    </border>
    <border>
      <left style="thin"/>
      <right style="medium"/>
      <top>
        <color indexed="63"/>
      </top>
      <bottom style="thin"/>
    </border>
    <border>
      <left>
        <color indexed="63"/>
      </left>
      <right>
        <color indexed="63"/>
      </right>
      <top>
        <color indexed="63"/>
      </top>
      <bottom style="hair"/>
    </border>
    <border>
      <left>
        <color indexed="63"/>
      </left>
      <right>
        <color indexed="63"/>
      </right>
      <top style="hair"/>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ck">
        <color rgb="FFFF0000"/>
      </left>
      <right style="thick">
        <color rgb="FFFF0000"/>
      </right>
      <top style="thick">
        <color rgb="FFFF0000"/>
      </top>
      <bottom style="thick">
        <color rgb="FFFF0000"/>
      </bottom>
    </border>
    <border>
      <left style="thin"/>
      <right style="thin"/>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hair"/>
      <right>
        <color indexed="63"/>
      </right>
      <top style="hair"/>
      <bottom style="hair"/>
    </border>
    <border>
      <left style="hair"/>
      <right>
        <color indexed="63"/>
      </right>
      <top style="hair"/>
      <bottom style="thin"/>
    </border>
    <border>
      <left style="thin"/>
      <right style="hair"/>
      <top style="thin"/>
      <bottom style="hair"/>
    </border>
    <border>
      <left style="thin"/>
      <right style="hair"/>
      <top style="hair"/>
      <bottom style="thin"/>
    </border>
    <border>
      <left style="hair"/>
      <right style="thin"/>
      <top style="thin"/>
      <bottom style="hair"/>
    </border>
    <border>
      <left style="thin"/>
      <right style="hair"/>
      <top style="hair"/>
      <bottom style="hair"/>
    </border>
    <border>
      <left style="hair"/>
      <right style="thin"/>
      <top style="hair"/>
      <bottom style="hair"/>
    </border>
    <border>
      <left style="hair"/>
      <right style="thin"/>
      <top style="hair"/>
      <bottom style="thin"/>
    </border>
    <border>
      <left style="thin"/>
      <right style="hair"/>
      <top>
        <color indexed="63"/>
      </top>
      <bottom style="hair"/>
    </border>
    <border>
      <left style="thin"/>
      <right>
        <color indexed="63"/>
      </right>
      <top style="hair"/>
      <bottom style="thin"/>
    </border>
    <border>
      <left>
        <color indexed="63"/>
      </left>
      <right>
        <color indexed="63"/>
      </right>
      <top>
        <color indexed="63"/>
      </top>
      <bottom style="medium">
        <color rgb="FFC00000"/>
      </bottom>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style="thin"/>
      <top>
        <color indexed="63"/>
      </top>
      <bottom style="hair"/>
    </border>
    <border>
      <left style="thin"/>
      <right style="thin"/>
      <top style="thin"/>
      <bottom style="hair"/>
    </border>
    <border>
      <left style="thin"/>
      <right style="thin"/>
      <top style="hair"/>
      <bottom style="hair"/>
    </border>
    <border>
      <left style="thin"/>
      <right style="thin"/>
      <top style="thin"/>
      <bottom>
        <color indexed="63"/>
      </bottom>
    </border>
    <border>
      <left style="thin"/>
      <right style="thin"/>
      <top>
        <color indexed="63"/>
      </top>
      <bottom>
        <color indexed="63"/>
      </bottom>
    </border>
    <border>
      <left style="thin"/>
      <right style="thin"/>
      <top style="hair"/>
      <bottom>
        <color indexed="63"/>
      </bottom>
    </border>
    <border>
      <left style="thin"/>
      <right style="thin"/>
      <top>
        <color indexed="63"/>
      </top>
      <bottom style="thin"/>
    </border>
    <border>
      <left>
        <color indexed="63"/>
      </left>
      <right style="thin"/>
      <top style="double"/>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thin"/>
      <bottom style="double"/>
    </border>
    <border>
      <left style="medium"/>
      <right style="medium"/>
      <top style="medium"/>
      <bottom style="medium"/>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hair"/>
      <right style="hair"/>
      <top style="thin"/>
      <bottom style="thin"/>
    </border>
    <border>
      <left style="hair"/>
      <right style="hair"/>
      <top style="thin"/>
      <bottom>
        <color indexed="63"/>
      </bottom>
    </border>
    <border>
      <left style="hair"/>
      <right style="hair"/>
      <top style="double"/>
      <bottom style="thin"/>
    </border>
    <border>
      <left style="hair"/>
      <right style="hair"/>
      <top>
        <color indexed="63"/>
      </top>
      <bottom style="hair"/>
    </border>
    <border>
      <left style="hair"/>
      <right style="hair"/>
      <top>
        <color indexed="63"/>
      </top>
      <bottom style="thin"/>
    </border>
    <border>
      <left style="thin"/>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hair"/>
      <top style="thin"/>
      <bottom style="hair"/>
    </border>
    <border>
      <left style="hair"/>
      <right style="medium"/>
      <top style="thin"/>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medium"/>
      <top style="medium"/>
      <bottom>
        <color indexed="63"/>
      </bottom>
    </border>
    <border>
      <left style="medium"/>
      <right style="medium"/>
      <top style="thin"/>
      <bottom style="thin"/>
    </border>
    <border>
      <left style="medium"/>
      <right style="medium"/>
      <top style="thin"/>
      <bottom style="hair"/>
    </border>
    <border>
      <left style="medium"/>
      <right style="medium"/>
      <top style="hair"/>
      <bottom style="hair"/>
    </border>
    <border>
      <left style="medium"/>
      <right style="medium"/>
      <top style="hair"/>
      <bottom style="medium"/>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thin"/>
      <right style="hair"/>
      <top style="thin"/>
      <bottom style="thin"/>
    </border>
    <border>
      <left style="hair"/>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thin"/>
      <bottom style="hair"/>
    </border>
    <border>
      <left style="medium"/>
      <right>
        <color indexed="63"/>
      </right>
      <top style="thin"/>
      <bottom style="hair"/>
    </border>
    <border>
      <left style="medium"/>
      <right style="hair"/>
      <top style="hair"/>
      <bottom>
        <color indexed="63"/>
      </bottom>
    </border>
    <border>
      <left style="hair"/>
      <right style="medium"/>
      <top style="hair"/>
      <bottom>
        <color indexed="63"/>
      </bottom>
    </border>
    <border>
      <left style="hair"/>
      <right>
        <color indexed="63"/>
      </right>
      <top style="hair"/>
      <bottom>
        <color indexed="63"/>
      </bottom>
    </border>
    <border>
      <left style="hair"/>
      <right style="thin"/>
      <top style="hair"/>
      <bottom style="medium"/>
    </border>
    <border>
      <left style="medium"/>
      <right>
        <color indexed="63"/>
      </right>
      <top style="hair"/>
      <bottom>
        <color indexed="63"/>
      </bottom>
    </border>
    <border>
      <left style="hair"/>
      <right style="thin"/>
      <top style="hair"/>
      <bottom>
        <color indexed="63"/>
      </bottom>
    </border>
    <border>
      <left>
        <color indexed="63"/>
      </left>
      <right style="hair"/>
      <top style="hair"/>
      <bottom>
        <color indexed="63"/>
      </bottom>
    </border>
    <border>
      <left style="hair"/>
      <right style="thin"/>
      <top style="medium"/>
      <bottom style="medium"/>
    </border>
    <border>
      <left style="thin"/>
      <right style="hair"/>
      <top style="medium"/>
      <bottom style="medium"/>
    </border>
    <border>
      <left>
        <color indexed="63"/>
      </left>
      <right style="hair"/>
      <top style="medium"/>
      <bottom style="medium"/>
    </border>
    <border>
      <left style="medium"/>
      <right>
        <color indexed="63"/>
      </right>
      <top style="medium"/>
      <bottom style="medium"/>
    </border>
    <border>
      <left style="thin"/>
      <right style="thin"/>
      <top style="medium"/>
      <bottom style="medium"/>
    </border>
    <border>
      <left style="thin"/>
      <right style="thin"/>
      <top style="hair"/>
      <bottom style="thin"/>
    </border>
    <border>
      <left style="thin"/>
      <right style="medium"/>
      <top style="medium">
        <color rgb="FFC00000"/>
      </top>
      <bottom style="thin"/>
    </border>
    <border>
      <left style="medium"/>
      <right style="medium"/>
      <top style="medium">
        <color rgb="FFC00000"/>
      </top>
      <bottom style="medium"/>
    </border>
    <border>
      <left style="hair">
        <color theme="0" tint="-0.14993000030517578"/>
      </left>
      <right style="hair">
        <color theme="0" tint="-0.14993000030517578"/>
      </right>
      <top style="hair">
        <color theme="0" tint="-0.14993000030517578"/>
      </top>
      <bottom style="hair">
        <color theme="0" tint="-0.14993000030517578"/>
      </bottom>
    </border>
    <border>
      <left style="hair"/>
      <right>
        <color indexed="63"/>
      </right>
      <top style="double"/>
      <bottom style="thin"/>
    </border>
    <border>
      <left>
        <color indexed="63"/>
      </left>
      <right style="medium"/>
      <top style="thin"/>
      <bottom style="thin"/>
    </border>
    <border>
      <left>
        <color indexed="63"/>
      </left>
      <right style="medium"/>
      <top style="medium"/>
      <bottom style="medium"/>
    </border>
    <border>
      <left>
        <color indexed="63"/>
      </left>
      <right style="hair"/>
      <top>
        <color indexed="63"/>
      </top>
      <bottom style="hair"/>
    </border>
    <border>
      <left style="thin"/>
      <right>
        <color indexed="63"/>
      </right>
      <top>
        <color indexed="63"/>
      </top>
      <bottom style="hair"/>
    </border>
    <border>
      <left style="hair"/>
      <right>
        <color indexed="63"/>
      </right>
      <top>
        <color indexed="63"/>
      </top>
      <bottom style="hair"/>
    </border>
    <border>
      <left style="medium">
        <color rgb="FFFF0000"/>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medium">
        <color rgb="FFC00000"/>
      </left>
      <right>
        <color indexed="63"/>
      </right>
      <top style="medium">
        <color rgb="FFC00000"/>
      </top>
      <bottom style="medium">
        <color rgb="FFC00000"/>
      </bottom>
    </border>
    <border>
      <left>
        <color indexed="63"/>
      </left>
      <right style="medium">
        <color rgb="FFC00000"/>
      </right>
      <top style="medium">
        <color rgb="FFC00000"/>
      </top>
      <bottom style="medium">
        <color rgb="FFC00000"/>
      </bottom>
    </border>
    <border>
      <left style="thin"/>
      <right style="hair"/>
      <top>
        <color indexed="63"/>
      </top>
      <bottom style="thin"/>
    </border>
    <border>
      <left style="hair"/>
      <right style="thin"/>
      <top style="thin"/>
      <bottom style="thin"/>
    </border>
    <border>
      <left>
        <color indexed="63"/>
      </left>
      <right style="hair"/>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hair"/>
      <top style="double"/>
      <bottom style="thin"/>
    </border>
    <border>
      <left style="medium"/>
      <right>
        <color indexed="63"/>
      </right>
      <top style="thin"/>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9" fillId="2" borderId="0" applyNumberFormat="0" applyBorder="0" applyAlignment="0" applyProtection="0"/>
    <xf numFmtId="0" fontId="119" fillId="3" borderId="0" applyNumberFormat="0" applyBorder="0" applyAlignment="0" applyProtection="0"/>
    <xf numFmtId="0" fontId="119" fillId="4" borderId="0" applyNumberFormat="0" applyBorder="0" applyAlignment="0" applyProtection="0"/>
    <xf numFmtId="0" fontId="119" fillId="5" borderId="0" applyNumberFormat="0" applyBorder="0" applyAlignment="0" applyProtection="0"/>
    <xf numFmtId="0" fontId="119" fillId="6" borderId="0" applyNumberFormat="0" applyBorder="0" applyAlignment="0" applyProtection="0"/>
    <xf numFmtId="0" fontId="119" fillId="7" borderId="0" applyNumberFormat="0" applyBorder="0" applyAlignment="0" applyProtection="0"/>
    <xf numFmtId="0" fontId="119" fillId="8" borderId="0" applyNumberFormat="0" applyBorder="0" applyAlignment="0" applyProtection="0"/>
    <xf numFmtId="0" fontId="119" fillId="9" borderId="0" applyNumberFormat="0" applyBorder="0" applyAlignment="0" applyProtection="0"/>
    <xf numFmtId="0" fontId="119"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19" fillId="13" borderId="0" applyNumberFormat="0" applyBorder="0" applyAlignment="0" applyProtection="0"/>
    <xf numFmtId="0" fontId="120" fillId="14" borderId="0" applyNumberFormat="0" applyBorder="0" applyAlignment="0" applyProtection="0"/>
    <xf numFmtId="0" fontId="120" fillId="15" borderId="0" applyNumberFormat="0" applyBorder="0" applyAlignment="0" applyProtection="0"/>
    <xf numFmtId="0" fontId="120" fillId="16"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120" fillId="19" borderId="0" applyNumberFormat="0" applyBorder="0" applyAlignment="0" applyProtection="0"/>
    <xf numFmtId="0" fontId="120" fillId="20" borderId="0" applyNumberFormat="0" applyBorder="0" applyAlignment="0" applyProtection="0"/>
    <xf numFmtId="0" fontId="120" fillId="21" borderId="0" applyNumberFormat="0" applyBorder="0" applyAlignment="0" applyProtection="0"/>
    <xf numFmtId="0" fontId="120" fillId="22" borderId="0" applyNumberFormat="0" applyBorder="0" applyAlignment="0" applyProtection="0"/>
    <xf numFmtId="0" fontId="120" fillId="23" borderId="0" applyNumberFormat="0" applyBorder="0" applyAlignment="0" applyProtection="0"/>
    <xf numFmtId="0" fontId="120" fillId="24" borderId="0" applyNumberFormat="0" applyBorder="0" applyAlignment="0" applyProtection="0"/>
    <xf numFmtId="0" fontId="120" fillId="25" borderId="0" applyNumberFormat="0" applyBorder="0" applyAlignment="0" applyProtection="0"/>
    <xf numFmtId="0" fontId="121" fillId="0" borderId="0" applyNumberFormat="0" applyFill="0" applyBorder="0" applyAlignment="0" applyProtection="0"/>
    <xf numFmtId="0" fontId="122" fillId="26" borderId="1" applyNumberFormat="0" applyAlignment="0" applyProtection="0"/>
    <xf numFmtId="0" fontId="123"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124" fillId="0" borderId="3" applyNumberFormat="0" applyFill="0" applyAlignment="0" applyProtection="0"/>
    <xf numFmtId="0" fontId="125" fillId="29" borderId="0" applyNumberFormat="0" applyBorder="0" applyAlignment="0" applyProtection="0"/>
    <xf numFmtId="0" fontId="126" fillId="30" borderId="4" applyNumberFormat="0" applyAlignment="0" applyProtection="0"/>
    <xf numFmtId="0" fontId="1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0" fontId="128" fillId="0" borderId="5" applyNumberFormat="0" applyFill="0" applyAlignment="0" applyProtection="0"/>
    <xf numFmtId="0" fontId="129" fillId="0" borderId="6" applyNumberFormat="0" applyFill="0" applyAlignment="0" applyProtection="0"/>
    <xf numFmtId="0" fontId="130" fillId="0" borderId="7" applyNumberFormat="0" applyFill="0" applyAlignment="0" applyProtection="0"/>
    <xf numFmtId="0" fontId="130" fillId="0" borderId="0" applyNumberFormat="0" applyFill="0" applyBorder="0" applyAlignment="0" applyProtection="0"/>
    <xf numFmtId="0" fontId="131" fillId="0" borderId="8" applyNumberFormat="0" applyFill="0" applyAlignment="0" applyProtection="0"/>
    <xf numFmtId="0" fontId="132" fillId="30" borderId="9" applyNumberFormat="0" applyAlignment="0" applyProtection="0"/>
    <xf numFmtId="0" fontId="1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4" fillId="31" borderId="4" applyNumberFormat="0" applyAlignment="0" applyProtection="0"/>
    <xf numFmtId="0" fontId="14" fillId="0" borderId="0">
      <alignment vertical="center"/>
      <protection/>
    </xf>
    <xf numFmtId="0" fontId="0" fillId="0" borderId="0">
      <alignment vertical="center"/>
      <protection/>
    </xf>
    <xf numFmtId="0" fontId="119"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xf numFmtId="0" fontId="135" fillId="32" borderId="0" applyNumberFormat="0" applyBorder="0" applyAlignment="0" applyProtection="0"/>
  </cellStyleXfs>
  <cellXfs count="1684">
    <xf numFmtId="0" fontId="0" fillId="0" borderId="0" xfId="0" applyAlignment="1">
      <alignment vertical="center"/>
    </xf>
    <xf numFmtId="0" fontId="0" fillId="0" borderId="0" xfId="0" applyAlignment="1" applyProtection="1">
      <alignment vertical="center"/>
      <protection/>
    </xf>
    <xf numFmtId="0" fontId="0" fillId="0" borderId="0" xfId="0" applyBorder="1" applyAlignment="1" applyProtection="1">
      <alignment vertical="center"/>
      <protection/>
    </xf>
    <xf numFmtId="0" fontId="8" fillId="33" borderId="10" xfId="0" applyFont="1" applyFill="1" applyBorder="1" applyAlignment="1" applyProtection="1">
      <alignment horizontal="center" vertical="center"/>
      <protection locked="0"/>
    </xf>
    <xf numFmtId="0" fontId="0" fillId="0" borderId="0" xfId="0" applyAlignment="1" applyProtection="1">
      <alignment horizontal="left" vertical="center"/>
      <protection/>
    </xf>
    <xf numFmtId="49" fontId="15" fillId="0" borderId="0" xfId="43" applyNumberFormat="1" applyAlignment="1" applyProtection="1">
      <alignment vertical="center"/>
      <protection/>
    </xf>
    <xf numFmtId="0" fontId="15" fillId="0" borderId="0" xfId="43" applyAlignment="1" applyProtection="1">
      <alignment horizontal="left" vertical="center"/>
      <protection/>
    </xf>
    <xf numFmtId="0" fontId="9" fillId="33" borderId="11"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0" fontId="9" fillId="33" borderId="13" xfId="0" applyFont="1" applyFill="1" applyBorder="1" applyAlignment="1" applyProtection="1">
      <alignment horizontal="center" vertical="center"/>
      <protection locked="0"/>
    </xf>
    <xf numFmtId="0" fontId="9" fillId="33" borderId="14"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0" fontId="9" fillId="33" borderId="10" xfId="0" applyFont="1" applyFill="1" applyBorder="1" applyAlignment="1" applyProtection="1">
      <alignment horizontal="center" vertical="center"/>
      <protection locked="0"/>
    </xf>
    <xf numFmtId="0" fontId="136" fillId="0" borderId="15" xfId="0" applyFont="1" applyFill="1" applyBorder="1" applyAlignment="1" applyProtection="1">
      <alignment horizontal="left" vertical="center" textRotation="255" indent="1"/>
      <protection/>
    </xf>
    <xf numFmtId="0" fontId="137" fillId="0" borderId="15" xfId="0" applyFont="1" applyFill="1" applyBorder="1" applyAlignment="1" applyProtection="1">
      <alignment horizontal="left" vertical="center" indent="1"/>
      <protection/>
    </xf>
    <xf numFmtId="0" fontId="138" fillId="0" borderId="15" xfId="0" applyFont="1" applyFill="1" applyBorder="1" applyAlignment="1" applyProtection="1">
      <alignment vertical="center"/>
      <protection/>
    </xf>
    <xf numFmtId="0" fontId="0" fillId="0" borderId="11" xfId="0" applyBorder="1" applyAlignment="1" applyProtection="1">
      <alignment vertical="center"/>
      <protection/>
    </xf>
    <xf numFmtId="0" fontId="28" fillId="33" borderId="11" xfId="0" applyFont="1" applyFill="1" applyBorder="1" applyAlignment="1" applyProtection="1">
      <alignment horizontal="center" vertical="center"/>
      <protection locked="0"/>
    </xf>
    <xf numFmtId="0" fontId="139" fillId="0" borderId="0" xfId="0" applyFont="1" applyAlignment="1" applyProtection="1">
      <alignment horizontal="left" vertical="center"/>
      <protection/>
    </xf>
    <xf numFmtId="0" fontId="140" fillId="0" borderId="0" xfId="0" applyFont="1" applyAlignment="1" applyProtection="1">
      <alignment vertical="center"/>
      <protection/>
    </xf>
    <xf numFmtId="0" fontId="141" fillId="0" borderId="0" xfId="0" applyFont="1" applyBorder="1" applyAlignment="1" applyProtection="1">
      <alignment vertical="center"/>
      <protection/>
    </xf>
    <xf numFmtId="0" fontId="141" fillId="33" borderId="0" xfId="0" applyFont="1" applyFill="1" applyBorder="1" applyAlignment="1" applyProtection="1">
      <alignment horizontal="center" vertical="center"/>
      <protection locked="0"/>
    </xf>
    <xf numFmtId="0" fontId="141" fillId="33" borderId="15" xfId="0" applyFont="1" applyFill="1" applyBorder="1" applyAlignment="1" applyProtection="1">
      <alignment horizontal="center" vertical="center"/>
      <protection locked="0"/>
    </xf>
    <xf numFmtId="0" fontId="141" fillId="33" borderId="11" xfId="0" applyFont="1" applyFill="1" applyBorder="1" applyAlignment="1" applyProtection="1">
      <alignment horizontal="center" vertical="center"/>
      <protection locked="0"/>
    </xf>
    <xf numFmtId="0" fontId="141" fillId="33" borderId="16" xfId="0" applyFont="1" applyFill="1" applyBorder="1" applyAlignment="1" applyProtection="1">
      <alignment horizontal="center" vertical="center"/>
      <protection locked="0"/>
    </xf>
    <xf numFmtId="0" fontId="140" fillId="0" borderId="17" xfId="0" applyFont="1" applyBorder="1" applyAlignment="1" applyProtection="1">
      <alignment vertical="center"/>
      <protection/>
    </xf>
    <xf numFmtId="0" fontId="140" fillId="0" borderId="0" xfId="0" applyFont="1" applyBorder="1" applyAlignment="1" applyProtection="1">
      <alignment vertical="center"/>
      <protection/>
    </xf>
    <xf numFmtId="0" fontId="140" fillId="0" borderId="0" xfId="0" applyFont="1" applyFill="1" applyBorder="1" applyAlignment="1" applyProtection="1">
      <alignment vertical="center"/>
      <protection/>
    </xf>
    <xf numFmtId="0" fontId="140" fillId="0" borderId="0" xfId="0" applyFont="1" applyFill="1" applyBorder="1" applyAlignment="1" applyProtection="1">
      <alignment horizontal="left" vertical="center"/>
      <protection/>
    </xf>
    <xf numFmtId="0" fontId="140" fillId="0" borderId="10" xfId="0" applyFont="1" applyBorder="1" applyAlignment="1" applyProtection="1">
      <alignment vertical="center"/>
      <protection/>
    </xf>
    <xf numFmtId="0" fontId="140" fillId="0" borderId="16" xfId="0" applyFont="1" applyBorder="1" applyAlignment="1" applyProtection="1">
      <alignment vertical="center"/>
      <protection/>
    </xf>
    <xf numFmtId="0" fontId="8" fillId="33" borderId="15"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8" fillId="0" borderId="18" xfId="0" applyFont="1" applyBorder="1" applyAlignment="1" applyProtection="1">
      <alignment vertical="center"/>
      <protection/>
    </xf>
    <xf numFmtId="0" fontId="14" fillId="0" borderId="0" xfId="66" applyProtection="1">
      <alignment vertical="center"/>
      <protection/>
    </xf>
    <xf numFmtId="0" fontId="0" fillId="0" borderId="0" xfId="0" applyAlignment="1" applyProtection="1">
      <alignment vertical="center"/>
      <protection/>
    </xf>
    <xf numFmtId="0" fontId="14" fillId="0" borderId="14" xfId="66" applyBorder="1" applyProtection="1">
      <alignment vertical="center"/>
      <protection/>
    </xf>
    <xf numFmtId="0" fontId="14" fillId="0" borderId="11" xfId="66" applyBorder="1" applyProtection="1">
      <alignment vertical="center"/>
      <protection/>
    </xf>
    <xf numFmtId="0" fontId="14" fillId="0" borderId="19" xfId="66" applyBorder="1" applyProtection="1">
      <alignment vertical="center"/>
      <protection/>
    </xf>
    <xf numFmtId="0" fontId="14" fillId="0" borderId="17" xfId="66" applyBorder="1" applyProtection="1">
      <alignment vertical="center"/>
      <protection/>
    </xf>
    <xf numFmtId="0" fontId="0" fillId="0" borderId="0" xfId="66" applyFont="1" applyBorder="1" applyAlignment="1" applyProtection="1">
      <alignment vertical="center"/>
      <protection/>
    </xf>
    <xf numFmtId="0" fontId="14" fillId="0" borderId="0" xfId="66" applyBorder="1" applyAlignment="1" applyProtection="1">
      <alignment vertical="center"/>
      <protection/>
    </xf>
    <xf numFmtId="0" fontId="14" fillId="0" borderId="0" xfId="66" applyBorder="1" applyProtection="1">
      <alignment vertical="center"/>
      <protection/>
    </xf>
    <xf numFmtId="0" fontId="14" fillId="0" borderId="20" xfId="66" applyBorder="1" applyProtection="1">
      <alignment vertical="center"/>
      <protection/>
    </xf>
    <xf numFmtId="0" fontId="0" fillId="0" borderId="0" xfId="66" applyFont="1" applyBorder="1" applyAlignment="1" applyProtection="1">
      <alignment horizontal="center" vertical="center" wrapText="1"/>
      <protection/>
    </xf>
    <xf numFmtId="0" fontId="0" fillId="0" borderId="0" xfId="66" applyFont="1" applyBorder="1" applyAlignment="1" applyProtection="1">
      <alignment horizontal="right" vertical="center" wrapText="1"/>
      <protection/>
    </xf>
    <xf numFmtId="0" fontId="0" fillId="0" borderId="0" xfId="66" applyFont="1" applyBorder="1" applyAlignment="1" applyProtection="1">
      <alignment vertical="center" wrapText="1"/>
      <protection/>
    </xf>
    <xf numFmtId="0" fontId="0" fillId="0" borderId="0" xfId="66" applyFont="1" applyFill="1" applyBorder="1" applyAlignment="1" applyProtection="1">
      <alignment horizontal="left" vertical="center" wrapText="1"/>
      <protection/>
    </xf>
    <xf numFmtId="0" fontId="0" fillId="0" borderId="20" xfId="66" applyFont="1" applyFill="1" applyBorder="1" applyAlignment="1" applyProtection="1">
      <alignment horizontal="left" vertical="center" wrapText="1"/>
      <protection/>
    </xf>
    <xf numFmtId="0" fontId="0" fillId="0" borderId="0" xfId="66" applyFont="1" applyBorder="1" applyAlignment="1" applyProtection="1">
      <alignment vertical="center"/>
      <protection/>
    </xf>
    <xf numFmtId="0" fontId="14" fillId="0" borderId="10" xfId="66" applyBorder="1" applyProtection="1">
      <alignment vertical="center"/>
      <protection/>
    </xf>
    <xf numFmtId="0" fontId="34" fillId="0" borderId="0" xfId="66" applyFont="1" applyAlignment="1" applyProtection="1">
      <alignment horizontal="left" vertical="center"/>
      <protection/>
    </xf>
    <xf numFmtId="0" fontId="4" fillId="0" borderId="0" xfId="0" applyFont="1" applyAlignment="1" applyProtection="1">
      <alignment horizontal="left" vertical="center" indent="3"/>
      <protection/>
    </xf>
    <xf numFmtId="0" fontId="4" fillId="0" borderId="0" xfId="0" applyFont="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6" fillId="0" borderId="0" xfId="66" applyFont="1" applyProtection="1">
      <alignment vertical="center"/>
      <protection/>
    </xf>
    <xf numFmtId="0" fontId="14" fillId="0" borderId="23" xfId="66" applyBorder="1" applyAlignment="1" applyProtection="1">
      <alignment vertical="center"/>
      <protection/>
    </xf>
    <xf numFmtId="0" fontId="140" fillId="0" borderId="0" xfId="0" applyFont="1" applyAlignment="1" applyProtection="1">
      <alignment horizontal="left" vertical="center"/>
      <protection/>
    </xf>
    <xf numFmtId="0" fontId="142" fillId="0" borderId="0" xfId="0" applyFont="1" applyAlignment="1" applyProtection="1">
      <alignment horizontal="right" vertical="center"/>
      <protection/>
    </xf>
    <xf numFmtId="0" fontId="140" fillId="0" borderId="14" xfId="0" applyFont="1" applyBorder="1" applyAlignment="1" applyProtection="1">
      <alignment horizontal="left" vertical="center"/>
      <protection/>
    </xf>
    <xf numFmtId="0" fontId="141" fillId="0" borderId="11" xfId="0" applyFont="1" applyBorder="1" applyAlignment="1" applyProtection="1">
      <alignment vertical="center"/>
      <protection/>
    </xf>
    <xf numFmtId="0" fontId="140" fillId="0" borderId="19" xfId="0" applyFont="1" applyBorder="1" applyAlignment="1" applyProtection="1">
      <alignment vertical="center"/>
      <protection/>
    </xf>
    <xf numFmtId="0" fontId="140" fillId="0" borderId="17" xfId="0" applyFont="1" applyBorder="1" applyAlignment="1" applyProtection="1">
      <alignment horizontal="left" vertical="center"/>
      <protection/>
    </xf>
    <xf numFmtId="0" fontId="140" fillId="0" borderId="20" xfId="0" applyFont="1" applyBorder="1" applyAlignment="1" applyProtection="1">
      <alignment vertical="center"/>
      <protection/>
    </xf>
    <xf numFmtId="0" fontId="141" fillId="0" borderId="0" xfId="0" applyFont="1" applyBorder="1" applyAlignment="1" applyProtection="1">
      <alignment horizontal="left" vertical="center"/>
      <protection/>
    </xf>
    <xf numFmtId="0" fontId="141" fillId="0" borderId="0" xfId="0" applyFont="1" applyBorder="1" applyAlignment="1" applyProtection="1">
      <alignment vertical="center"/>
      <protection/>
    </xf>
    <xf numFmtId="0" fontId="140" fillId="0" borderId="0" xfId="0" applyFont="1" applyBorder="1" applyAlignment="1" applyProtection="1">
      <alignment vertical="center"/>
      <protection/>
    </xf>
    <xf numFmtId="0" fontId="140" fillId="0" borderId="0" xfId="0" applyFont="1" applyBorder="1" applyAlignment="1" applyProtection="1">
      <alignment horizontal="left" vertical="center"/>
      <protection/>
    </xf>
    <xf numFmtId="0" fontId="143" fillId="0" borderId="0" xfId="0" applyFont="1" applyAlignment="1" applyProtection="1">
      <alignment horizontal="center" vertical="center"/>
      <protection/>
    </xf>
    <xf numFmtId="0" fontId="140" fillId="0" borderId="0" xfId="0" applyFont="1" applyAlignment="1" applyProtection="1">
      <alignment vertical="center"/>
      <protection/>
    </xf>
    <xf numFmtId="0" fontId="140" fillId="0" borderId="0" xfId="0" applyFont="1" applyAlignment="1" applyProtection="1">
      <alignment horizontal="right" vertical="center"/>
      <protection/>
    </xf>
    <xf numFmtId="178" fontId="140" fillId="0" borderId="0" xfId="0" applyNumberFormat="1" applyFont="1" applyBorder="1" applyAlignment="1" applyProtection="1">
      <alignment vertical="center"/>
      <protection/>
    </xf>
    <xf numFmtId="0" fontId="144" fillId="0" borderId="17" xfId="0" applyFont="1" applyBorder="1" applyAlignment="1" applyProtection="1">
      <alignment horizontal="center" vertical="center"/>
      <protection/>
    </xf>
    <xf numFmtId="0" fontId="144" fillId="0" borderId="0" xfId="0" applyFont="1" applyBorder="1" applyAlignment="1" applyProtection="1">
      <alignment horizontal="left" vertical="center"/>
      <protection/>
    </xf>
    <xf numFmtId="0" fontId="144" fillId="0" borderId="20" xfId="0" applyFont="1" applyBorder="1" applyAlignment="1" applyProtection="1">
      <alignment horizontal="left" vertical="center"/>
      <protection/>
    </xf>
    <xf numFmtId="0" fontId="140" fillId="0" borderId="0" xfId="0" applyFont="1" applyFill="1" applyBorder="1" applyAlignment="1" applyProtection="1">
      <alignment vertical="center"/>
      <protection/>
    </xf>
    <xf numFmtId="0" fontId="140" fillId="0" borderId="24" xfId="0" applyFont="1" applyBorder="1" applyAlignment="1" applyProtection="1">
      <alignment vertical="center"/>
      <protection/>
    </xf>
    <xf numFmtId="0" fontId="140" fillId="0" borderId="17" xfId="0" applyFont="1" applyBorder="1" applyAlignment="1" applyProtection="1">
      <alignment vertical="center"/>
      <protection/>
    </xf>
    <xf numFmtId="0" fontId="144" fillId="0" borderId="10" xfId="0" applyFont="1" applyBorder="1" applyAlignment="1" applyProtection="1">
      <alignment horizontal="center" vertical="center"/>
      <protection/>
    </xf>
    <xf numFmtId="0" fontId="144" fillId="0" borderId="16" xfId="0" applyFont="1" applyBorder="1" applyAlignment="1" applyProtection="1">
      <alignment horizontal="left" vertical="center"/>
      <protection/>
    </xf>
    <xf numFmtId="0" fontId="144" fillId="0" borderId="25" xfId="0" applyFont="1" applyBorder="1" applyAlignment="1" applyProtection="1">
      <alignment horizontal="left" vertical="center"/>
      <protection/>
    </xf>
    <xf numFmtId="0" fontId="2" fillId="0" borderId="0" xfId="0" applyFont="1" applyAlignment="1" applyProtection="1">
      <alignment horizontal="right" vertical="center"/>
      <protection/>
    </xf>
    <xf numFmtId="0" fontId="2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7" fillId="0" borderId="0" xfId="0" applyFont="1" applyAlignment="1" applyProtection="1">
      <alignment vertical="center"/>
      <protection/>
    </xf>
    <xf numFmtId="0" fontId="8" fillId="0" borderId="26" xfId="0" applyFont="1" applyBorder="1" applyAlignment="1" applyProtection="1">
      <alignment horizontal="left" vertical="center"/>
      <protection/>
    </xf>
    <xf numFmtId="0" fontId="8" fillId="0" borderId="26" xfId="0" applyFont="1" applyBorder="1" applyAlignment="1" applyProtection="1">
      <alignment horizontal="center" vertical="center"/>
      <protection/>
    </xf>
    <xf numFmtId="0" fontId="8" fillId="0" borderId="17" xfId="0" applyFont="1" applyFill="1" applyBorder="1" applyAlignment="1" applyProtection="1">
      <alignment vertical="center"/>
      <protection/>
    </xf>
    <xf numFmtId="0" fontId="0" fillId="0" borderId="15" xfId="0" applyFill="1" applyBorder="1" applyAlignment="1" applyProtection="1">
      <alignment vertical="center"/>
      <protection/>
    </xf>
    <xf numFmtId="176" fontId="145" fillId="0" borderId="0" xfId="67" applyNumberFormat="1" applyFont="1" applyFill="1" applyBorder="1" applyAlignment="1" applyProtection="1">
      <alignment vertical="center"/>
      <protection/>
    </xf>
    <xf numFmtId="176" fontId="146" fillId="34" borderId="0" xfId="67" applyNumberFormat="1" applyFont="1" applyFill="1" applyBorder="1" applyAlignment="1" applyProtection="1">
      <alignment vertical="center"/>
      <protection/>
    </xf>
    <xf numFmtId="176" fontId="145" fillId="34" borderId="0" xfId="67" applyNumberFormat="1" applyFont="1" applyFill="1" applyBorder="1" applyAlignment="1" applyProtection="1">
      <alignment vertical="center"/>
      <protection/>
    </xf>
    <xf numFmtId="0" fontId="0" fillId="0" borderId="0" xfId="0" applyAlignment="1" applyProtection="1">
      <alignment horizontal="center" vertical="center"/>
      <protection/>
    </xf>
    <xf numFmtId="0" fontId="0" fillId="0" borderId="0" xfId="0" applyBorder="1" applyAlignment="1" applyProtection="1">
      <alignment horizontal="center" vertical="center"/>
      <protection/>
    </xf>
    <xf numFmtId="0" fontId="8" fillId="0" borderId="11" xfId="0" applyFont="1" applyBorder="1" applyAlignment="1" applyProtection="1">
      <alignment vertical="center"/>
      <protection/>
    </xf>
    <xf numFmtId="0" fontId="8" fillId="0" borderId="15" xfId="0" applyFont="1" applyBorder="1" applyAlignment="1" applyProtection="1">
      <alignment vertical="center"/>
      <protection/>
    </xf>
    <xf numFmtId="0" fontId="8" fillId="0" borderId="14" xfId="0" applyFont="1" applyBorder="1" applyAlignment="1" applyProtection="1">
      <alignment vertical="center"/>
      <protection/>
    </xf>
    <xf numFmtId="0" fontId="8" fillId="0" borderId="12" xfId="0" applyFont="1" applyBorder="1" applyAlignment="1" applyProtection="1">
      <alignment vertical="center"/>
      <protection/>
    </xf>
    <xf numFmtId="0" fontId="0" fillId="0" borderId="24" xfId="0" applyBorder="1" applyAlignment="1" applyProtection="1">
      <alignment vertical="center"/>
      <protection/>
    </xf>
    <xf numFmtId="0" fontId="16" fillId="0" borderId="0" xfId="0" applyFont="1" applyAlignment="1" applyProtection="1">
      <alignment vertical="center"/>
      <protection/>
    </xf>
    <xf numFmtId="0" fontId="13" fillId="0" borderId="0" xfId="0" applyFont="1" applyAlignment="1" applyProtection="1">
      <alignment vertical="center"/>
      <protection/>
    </xf>
    <xf numFmtId="0" fontId="8" fillId="0" borderId="15" xfId="0" applyFont="1" applyBorder="1" applyAlignment="1" applyProtection="1">
      <alignment vertical="center"/>
      <protection locked="0"/>
    </xf>
    <xf numFmtId="0" fontId="147" fillId="0" borderId="0" xfId="0" applyFont="1" applyAlignment="1" applyProtection="1">
      <alignment vertical="center"/>
      <protection/>
    </xf>
    <xf numFmtId="0" fontId="5" fillId="0" borderId="0" xfId="0" applyFont="1" applyAlignment="1" applyProtection="1">
      <alignment horizontal="right" vertical="center"/>
      <protection/>
    </xf>
    <xf numFmtId="0" fontId="7" fillId="0" borderId="0" xfId="0" applyFont="1" applyAlignment="1" applyProtection="1">
      <alignment horizontal="left" vertical="center"/>
      <protection/>
    </xf>
    <xf numFmtId="0" fontId="17" fillId="0" borderId="0" xfId="0" applyFont="1" applyAlignment="1" applyProtection="1">
      <alignment horizontal="left" vertical="center"/>
      <protection/>
    </xf>
    <xf numFmtId="0" fontId="7" fillId="0" borderId="0" xfId="0" applyFont="1" applyAlignment="1" applyProtection="1">
      <alignment horizontal="right" vertical="center"/>
      <protection/>
    </xf>
    <xf numFmtId="0" fontId="7"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10" fillId="0" borderId="0" xfId="0" applyFont="1" applyAlignment="1" applyProtection="1">
      <alignment horizontal="right" vertical="center"/>
      <protection/>
    </xf>
    <xf numFmtId="0" fontId="0" fillId="0" borderId="0" xfId="0" applyAlignment="1" applyProtection="1">
      <alignment horizontal="right" vertical="center"/>
      <protection/>
    </xf>
    <xf numFmtId="0" fontId="11" fillId="0" borderId="0" xfId="0" applyFont="1" applyBorder="1" applyAlignment="1" applyProtection="1">
      <alignment horizontal="center" vertical="center" wrapText="1"/>
      <protection/>
    </xf>
    <xf numFmtId="0" fontId="19" fillId="0" borderId="0" xfId="0" applyFont="1" applyAlignment="1" applyProtection="1">
      <alignment vertical="center"/>
      <protection/>
    </xf>
    <xf numFmtId="0" fontId="23" fillId="0" borderId="0" xfId="0" applyFont="1" applyAlignment="1" applyProtection="1">
      <alignment vertical="center"/>
      <protection/>
    </xf>
    <xf numFmtId="0" fontId="14" fillId="0" borderId="11" xfId="0" applyFont="1" applyFill="1" applyBorder="1" applyAlignment="1" applyProtection="1">
      <alignment horizontal="center" vertical="center"/>
      <protection/>
    </xf>
    <xf numFmtId="0" fontId="14" fillId="0" borderId="11" xfId="0" applyFont="1" applyFill="1" applyBorder="1" applyAlignment="1" applyProtection="1">
      <alignment vertical="center"/>
      <protection/>
    </xf>
    <xf numFmtId="180" fontId="11" fillId="0" borderId="11" xfId="0" applyNumberFormat="1" applyFont="1" applyFill="1" applyBorder="1" applyAlignment="1" applyProtection="1">
      <alignment vertical="center"/>
      <protection/>
    </xf>
    <xf numFmtId="0" fontId="16" fillId="0" borderId="0" xfId="0" applyFont="1" applyBorder="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horizontal="center" vertical="center"/>
      <protection/>
    </xf>
    <xf numFmtId="0" fontId="0" fillId="0" borderId="0" xfId="62" applyFont="1" applyAlignment="1" applyProtection="1">
      <alignment horizontal="left" vertical="center"/>
      <protection/>
    </xf>
    <xf numFmtId="0" fontId="147" fillId="0" borderId="0" xfId="62" applyFont="1" applyProtection="1">
      <alignment vertical="center"/>
      <protection/>
    </xf>
    <xf numFmtId="0" fontId="5" fillId="0" borderId="0" xfId="62" applyFont="1" applyAlignment="1" applyProtection="1">
      <alignment horizontal="right" vertical="center"/>
      <protection/>
    </xf>
    <xf numFmtId="0" fontId="0" fillId="0" borderId="0" xfId="62" applyFont="1" applyProtection="1">
      <alignment vertical="center"/>
      <protection/>
    </xf>
    <xf numFmtId="0" fontId="7" fillId="0" borderId="0" xfId="62" applyFont="1" applyAlignment="1" applyProtection="1">
      <alignment horizontal="left" vertical="center"/>
      <protection/>
    </xf>
    <xf numFmtId="0" fontId="7" fillId="0" borderId="0" xfId="62" applyFont="1" applyProtection="1">
      <alignment vertical="center"/>
      <protection/>
    </xf>
    <xf numFmtId="0" fontId="4" fillId="0" borderId="0" xfId="62" applyFont="1" applyAlignment="1" applyProtection="1">
      <alignment horizontal="left" vertical="center"/>
      <protection/>
    </xf>
    <xf numFmtId="0" fontId="10" fillId="0" borderId="0" xfId="62" applyFont="1" applyAlignment="1" applyProtection="1">
      <alignment horizontal="right" vertical="center"/>
      <protection/>
    </xf>
    <xf numFmtId="49" fontId="0" fillId="0" borderId="0" xfId="0" applyNumberFormat="1" applyAlignment="1" applyProtection="1">
      <alignment vertical="center"/>
      <protection/>
    </xf>
    <xf numFmtId="0" fontId="0" fillId="0" borderId="0" xfId="62" applyFont="1" applyFill="1" applyAlignment="1" applyProtection="1">
      <alignment horizontal="left" vertical="center"/>
      <protection/>
    </xf>
    <xf numFmtId="0" fontId="8" fillId="0" borderId="0" xfId="62" applyFont="1" applyFill="1" applyBorder="1" applyAlignment="1" applyProtection="1">
      <alignment horizontal="center" vertical="center" wrapText="1"/>
      <protection/>
    </xf>
    <xf numFmtId="0" fontId="8" fillId="0" borderId="0" xfId="62" applyFont="1" applyFill="1" applyBorder="1" applyAlignment="1" applyProtection="1">
      <alignment horizontal="left" vertical="center" shrinkToFit="1"/>
      <protection/>
    </xf>
    <xf numFmtId="0" fontId="148" fillId="0" borderId="0" xfId="62" applyFont="1" applyFill="1" applyBorder="1" applyAlignment="1" applyProtection="1">
      <alignment vertical="center"/>
      <protection/>
    </xf>
    <xf numFmtId="0" fontId="8" fillId="0" borderId="0" xfId="62" applyFont="1" applyBorder="1" applyAlignment="1" applyProtection="1">
      <alignment horizontal="justify" vertical="center" wrapText="1"/>
      <protection/>
    </xf>
    <xf numFmtId="0" fontId="0" fillId="0" borderId="0" xfId="62" applyFont="1" applyFill="1" applyProtection="1">
      <alignment vertical="center"/>
      <protection/>
    </xf>
    <xf numFmtId="0" fontId="0" fillId="0" borderId="0" xfId="0" applyFill="1" applyAlignment="1" applyProtection="1">
      <alignment vertical="center"/>
      <protection/>
    </xf>
    <xf numFmtId="0" fontId="148" fillId="0" borderId="0" xfId="62" applyFont="1" applyBorder="1" applyAlignment="1" applyProtection="1">
      <alignment vertical="top" wrapText="1"/>
      <protection/>
    </xf>
    <xf numFmtId="0" fontId="149" fillId="0" borderId="0" xfId="62" applyFont="1" applyBorder="1" applyAlignment="1" applyProtection="1">
      <alignment vertical="top"/>
      <protection/>
    </xf>
    <xf numFmtId="0" fontId="0" fillId="0" borderId="0" xfId="62" applyFont="1" applyAlignment="1" applyProtection="1">
      <alignment vertical="center"/>
      <protection/>
    </xf>
    <xf numFmtId="0" fontId="8" fillId="0" borderId="17" xfId="62" applyFont="1" applyBorder="1" applyAlignment="1" applyProtection="1">
      <alignment horizontal="right" vertical="center"/>
      <protection/>
    </xf>
    <xf numFmtId="0" fontId="8" fillId="0" borderId="17" xfId="62" applyFont="1" applyBorder="1" applyAlignment="1" applyProtection="1">
      <alignment vertical="center" wrapText="1"/>
      <protection/>
    </xf>
    <xf numFmtId="182" fontId="8" fillId="0" borderId="17" xfId="62" applyNumberFormat="1" applyFont="1" applyBorder="1" applyAlignment="1" applyProtection="1">
      <alignment horizontal="right" vertical="center"/>
      <protection/>
    </xf>
    <xf numFmtId="0" fontId="150" fillId="0" borderId="0" xfId="0" applyFont="1" applyBorder="1" applyAlignment="1" applyProtection="1">
      <alignment vertical="center"/>
      <protection/>
    </xf>
    <xf numFmtId="0" fontId="0" fillId="0" borderId="0" xfId="0" applyAlignment="1" applyProtection="1">
      <alignment vertical="top" wrapText="1"/>
      <protection/>
    </xf>
    <xf numFmtId="0" fontId="0" fillId="0" borderId="0" xfId="0" applyBorder="1" applyAlignment="1" applyProtection="1">
      <alignment vertical="top" wrapText="1"/>
      <protection/>
    </xf>
    <xf numFmtId="0" fontId="12" fillId="0" borderId="11" xfId="0" applyFont="1" applyBorder="1" applyAlignment="1" applyProtection="1">
      <alignment vertical="center"/>
      <protection/>
    </xf>
    <xf numFmtId="183" fontId="14" fillId="0" borderId="19" xfId="0" applyNumberFormat="1" applyFont="1" applyFill="1" applyBorder="1" applyAlignment="1" applyProtection="1">
      <alignment vertical="center"/>
      <protection/>
    </xf>
    <xf numFmtId="0" fontId="8" fillId="0" borderId="0" xfId="0" applyFont="1" applyBorder="1" applyAlignment="1" applyProtection="1">
      <alignment vertical="center"/>
      <protection/>
    </xf>
    <xf numFmtId="0" fontId="8" fillId="0" borderId="16" xfId="0" applyFont="1" applyBorder="1" applyAlignment="1" applyProtection="1">
      <alignment vertical="center"/>
      <protection/>
    </xf>
    <xf numFmtId="0" fontId="8" fillId="0" borderId="16" xfId="0" applyFont="1" applyBorder="1" applyAlignment="1" applyProtection="1">
      <alignment vertical="center"/>
      <protection/>
    </xf>
    <xf numFmtId="0" fontId="16" fillId="35" borderId="27" xfId="0" applyFont="1" applyFill="1" applyBorder="1" applyAlignment="1" applyProtection="1">
      <alignment vertical="center"/>
      <protection/>
    </xf>
    <xf numFmtId="0" fontId="0" fillId="35" borderId="11" xfId="0" applyFill="1" applyBorder="1" applyAlignment="1" applyProtection="1">
      <alignment vertical="center"/>
      <protection/>
    </xf>
    <xf numFmtId="0" fontId="0" fillId="35" borderId="19" xfId="0" applyFill="1" applyBorder="1" applyAlignment="1" applyProtection="1">
      <alignment vertical="center"/>
      <protection/>
    </xf>
    <xf numFmtId="0" fontId="16" fillId="35" borderId="10" xfId="0" applyFont="1" applyFill="1" applyBorder="1" applyAlignment="1" applyProtection="1">
      <alignment vertical="center" textRotation="255"/>
      <protection/>
    </xf>
    <xf numFmtId="0" fontId="0" fillId="35" borderId="16" xfId="0" applyFill="1" applyBorder="1" applyAlignment="1" applyProtection="1">
      <alignment vertical="center"/>
      <protection/>
    </xf>
    <xf numFmtId="0" fontId="0" fillId="35" borderId="25" xfId="0" applyFill="1" applyBorder="1" applyAlignment="1" applyProtection="1">
      <alignment vertical="center"/>
      <protection/>
    </xf>
    <xf numFmtId="0" fontId="11" fillId="0" borderId="0" xfId="0" applyFont="1" applyBorder="1" applyAlignment="1" applyProtection="1">
      <alignment vertical="center"/>
      <protection/>
    </xf>
    <xf numFmtId="0" fontId="151" fillId="0" borderId="28" xfId="0" applyFont="1" applyBorder="1" applyAlignment="1" applyProtection="1">
      <alignment vertical="center"/>
      <protection/>
    </xf>
    <xf numFmtId="0" fontId="138" fillId="0" borderId="15" xfId="0" applyFont="1" applyFill="1" applyBorder="1" applyAlignment="1" applyProtection="1">
      <alignment vertical="center"/>
      <protection/>
    </xf>
    <xf numFmtId="0" fontId="138" fillId="0" borderId="15" xfId="0" applyFont="1" applyBorder="1" applyAlignment="1" applyProtection="1">
      <alignment vertical="center"/>
      <protection/>
    </xf>
    <xf numFmtId="0" fontId="138" fillId="0" borderId="28" xfId="0" applyFont="1" applyBorder="1" applyAlignment="1" applyProtection="1">
      <alignment vertical="center"/>
      <protection/>
    </xf>
    <xf numFmtId="0" fontId="138" fillId="0" borderId="26" xfId="0" applyFont="1" applyBorder="1" applyAlignment="1" applyProtection="1">
      <alignment vertical="center"/>
      <protection/>
    </xf>
    <xf numFmtId="0" fontId="138" fillId="0" borderId="11" xfId="0" applyFont="1" applyBorder="1" applyAlignment="1" applyProtection="1">
      <alignment vertical="center"/>
      <protection/>
    </xf>
    <xf numFmtId="0" fontId="138" fillId="0" borderId="19" xfId="0" applyFont="1" applyBorder="1" applyAlignment="1" applyProtection="1">
      <alignment vertical="center"/>
      <protection/>
    </xf>
    <xf numFmtId="0" fontId="138" fillId="0" borderId="29" xfId="0" applyFont="1" applyBorder="1" applyAlignment="1" applyProtection="1">
      <alignment/>
      <protection/>
    </xf>
    <xf numFmtId="0" fontId="138" fillId="0" borderId="16" xfId="0" applyFont="1" applyBorder="1" applyAlignment="1" applyProtection="1">
      <alignment vertical="center"/>
      <protection/>
    </xf>
    <xf numFmtId="0" fontId="138" fillId="0" borderId="25" xfId="0" applyFont="1" applyBorder="1" applyAlignment="1" applyProtection="1">
      <alignment vertical="center"/>
      <protection/>
    </xf>
    <xf numFmtId="0" fontId="12" fillId="0" borderId="11" xfId="0" applyFont="1" applyFill="1" applyBorder="1" applyAlignment="1" applyProtection="1">
      <alignment horizontal="left" vertical="top"/>
      <protection/>
    </xf>
    <xf numFmtId="0" fontId="12" fillId="0" borderId="0" xfId="0" applyFont="1" applyFill="1" applyBorder="1" applyAlignment="1" applyProtection="1">
      <alignment horizontal="left" vertical="top"/>
      <protection/>
    </xf>
    <xf numFmtId="0" fontId="147" fillId="0" borderId="0" xfId="62" applyFont="1" applyAlignment="1" applyProtection="1">
      <alignment horizontal="center" vertical="center"/>
      <protection/>
    </xf>
    <xf numFmtId="0" fontId="14" fillId="0" borderId="0" xfId="62" applyAlignment="1" applyProtection="1">
      <alignment horizontal="center" vertical="center"/>
      <protection/>
    </xf>
    <xf numFmtId="0" fontId="14" fillId="0" borderId="0" xfId="62" applyProtection="1">
      <alignment vertical="center"/>
      <protection/>
    </xf>
    <xf numFmtId="0" fontId="8" fillId="0" borderId="0" xfId="62" applyFont="1" applyAlignment="1" applyProtection="1">
      <alignment horizontal="right" vertical="center"/>
      <protection/>
    </xf>
    <xf numFmtId="0" fontId="4" fillId="0" borderId="0" xfId="62" applyFont="1" applyAlignment="1" applyProtection="1">
      <alignment horizontal="center" vertical="center"/>
      <protection/>
    </xf>
    <xf numFmtId="0" fontId="4" fillId="0" borderId="0" xfId="62" applyFont="1" applyProtection="1">
      <alignment vertical="center"/>
      <protection/>
    </xf>
    <xf numFmtId="0" fontId="14" fillId="0" borderId="0" xfId="62" applyFill="1" applyProtection="1">
      <alignment vertical="center"/>
      <protection/>
    </xf>
    <xf numFmtId="0" fontId="14" fillId="0" borderId="0" xfId="62" applyFont="1" applyProtection="1">
      <alignment vertical="center"/>
      <protection/>
    </xf>
    <xf numFmtId="0" fontId="152" fillId="0" borderId="17" xfId="62" applyFont="1" applyBorder="1" applyAlignment="1" applyProtection="1">
      <alignment horizontal="right" vertical="center"/>
      <protection/>
    </xf>
    <xf numFmtId="0" fontId="152" fillId="0" borderId="0" xfId="62" applyFont="1" applyBorder="1" applyAlignment="1" applyProtection="1">
      <alignment horizontal="right" vertical="center"/>
      <protection/>
    </xf>
    <xf numFmtId="0" fontId="18" fillId="0" borderId="0" xfId="62" applyFont="1" applyProtection="1">
      <alignment vertical="center"/>
      <protection/>
    </xf>
    <xf numFmtId="0" fontId="14" fillId="36" borderId="15" xfId="62" applyFill="1" applyBorder="1" applyAlignment="1" applyProtection="1">
      <alignment vertical="center"/>
      <protection/>
    </xf>
    <xf numFmtId="0" fontId="0" fillId="0" borderId="0" xfId="0" applyFont="1" applyBorder="1" applyAlignment="1" applyProtection="1">
      <alignment vertical="center" shrinkToFit="1"/>
      <protection/>
    </xf>
    <xf numFmtId="0" fontId="0" fillId="0" borderId="30" xfId="0" applyBorder="1" applyAlignment="1" applyProtection="1">
      <alignment horizontal="center" vertical="center"/>
      <protection/>
    </xf>
    <xf numFmtId="0" fontId="16" fillId="0" borderId="0" xfId="62" applyFont="1" applyBorder="1" applyAlignment="1" applyProtection="1">
      <alignment horizontal="right"/>
      <protection/>
    </xf>
    <xf numFmtId="0" fontId="14" fillId="37" borderId="0" xfId="62" applyFill="1" applyProtection="1">
      <alignment vertical="center"/>
      <protection/>
    </xf>
    <xf numFmtId="0" fontId="14" fillId="37" borderId="0" xfId="62" applyFill="1" applyAlignment="1" applyProtection="1">
      <alignment horizontal="right" vertical="center"/>
      <protection/>
    </xf>
    <xf numFmtId="0" fontId="14" fillId="38" borderId="0" xfId="62" applyFill="1" applyProtection="1">
      <alignment vertical="center"/>
      <protection/>
    </xf>
    <xf numFmtId="0" fontId="36" fillId="39" borderId="0" xfId="62" applyFont="1" applyFill="1" applyAlignment="1" applyProtection="1">
      <alignment vertical="top"/>
      <protection/>
    </xf>
    <xf numFmtId="0" fontId="0" fillId="38" borderId="0" xfId="62" applyFont="1" applyFill="1" applyBorder="1" applyAlignment="1" applyProtection="1">
      <alignment vertical="center" wrapText="1"/>
      <protection/>
    </xf>
    <xf numFmtId="0" fontId="14" fillId="38" borderId="0" xfId="62" applyFont="1" applyFill="1" applyBorder="1" applyAlignment="1" applyProtection="1">
      <alignment vertical="center"/>
      <protection/>
    </xf>
    <xf numFmtId="0" fontId="0" fillId="38" borderId="0" xfId="62" applyFont="1" applyFill="1" applyBorder="1" applyAlignment="1" applyProtection="1">
      <alignment horizontal="left" vertical="center"/>
      <protection/>
    </xf>
    <xf numFmtId="0" fontId="14" fillId="38" borderId="0" xfId="62" applyFont="1" applyFill="1" applyBorder="1" applyAlignment="1" applyProtection="1">
      <alignment horizontal="center" vertical="top"/>
      <protection/>
    </xf>
    <xf numFmtId="0" fontId="14" fillId="38" borderId="0" xfId="62" applyFont="1" applyFill="1" applyAlignment="1" applyProtection="1">
      <alignment horizontal="center" vertical="top"/>
      <protection/>
    </xf>
    <xf numFmtId="0" fontId="14" fillId="38" borderId="0" xfId="62" applyFont="1" applyFill="1" applyBorder="1" applyAlignment="1" applyProtection="1">
      <alignment horizontal="right" vertical="top"/>
      <protection/>
    </xf>
    <xf numFmtId="0" fontId="153" fillId="38" borderId="0" xfId="62" applyFont="1" applyFill="1" applyBorder="1" applyAlignment="1" applyProtection="1">
      <alignment/>
      <protection/>
    </xf>
    <xf numFmtId="0" fontId="14" fillId="38" borderId="0" xfId="62" applyFont="1" applyFill="1" applyBorder="1" applyAlignment="1" applyProtection="1">
      <alignment horizontal="left" vertical="center"/>
      <protection/>
    </xf>
    <xf numFmtId="0" fontId="14" fillId="38" borderId="0" xfId="62" applyFill="1" applyAlignment="1" applyProtection="1">
      <alignment horizontal="center" vertical="top"/>
      <protection/>
    </xf>
    <xf numFmtId="0" fontId="14" fillId="0" borderId="0" xfId="62" applyFont="1" applyFill="1" applyBorder="1" applyAlignment="1" applyProtection="1">
      <alignment horizontal="center" vertical="top"/>
      <protection/>
    </xf>
    <xf numFmtId="0" fontId="25" fillId="0" borderId="0" xfId="62" applyFont="1" applyBorder="1" applyAlignment="1" applyProtection="1">
      <alignment horizontal="left"/>
      <protection/>
    </xf>
    <xf numFmtId="0" fontId="14" fillId="0" borderId="0" xfId="62" applyFont="1" applyFill="1" applyBorder="1" applyAlignment="1" applyProtection="1">
      <alignment horizontal="left" vertical="top" wrapText="1"/>
      <protection/>
    </xf>
    <xf numFmtId="0" fontId="154" fillId="0" borderId="0" xfId="62" applyFont="1" applyProtection="1">
      <alignment vertical="center"/>
      <protection/>
    </xf>
    <xf numFmtId="0" fontId="155" fillId="0" borderId="0" xfId="0" applyFont="1" applyBorder="1" applyAlignment="1" applyProtection="1">
      <alignment horizontal="left" vertical="center" wrapText="1"/>
      <protection/>
    </xf>
    <xf numFmtId="0" fontId="2" fillId="38" borderId="0" xfId="62" applyFont="1" applyFill="1" applyAlignment="1" applyProtection="1">
      <alignment horizontal="right" vertical="center"/>
      <protection/>
    </xf>
    <xf numFmtId="0" fontId="14" fillId="0" borderId="0" xfId="62" applyBorder="1" applyProtection="1">
      <alignment vertical="center"/>
      <protection/>
    </xf>
    <xf numFmtId="0" fontId="2" fillId="38" borderId="0" xfId="62" applyFont="1" applyFill="1" applyAlignment="1" applyProtection="1">
      <alignment vertical="center"/>
      <protection/>
    </xf>
    <xf numFmtId="0" fontId="14" fillId="38" borderId="0" xfId="62" applyFont="1" applyFill="1" applyBorder="1" applyAlignment="1" applyProtection="1">
      <alignment horizontal="center" vertical="top" shrinkToFit="1"/>
      <protection/>
    </xf>
    <xf numFmtId="0" fontId="14" fillId="38" borderId="0" xfId="62" applyFont="1" applyFill="1" applyBorder="1" applyAlignment="1" applyProtection="1">
      <alignment horizontal="right" vertical="center"/>
      <protection/>
    </xf>
    <xf numFmtId="0" fontId="0" fillId="38" borderId="0" xfId="62" applyFont="1" applyFill="1" applyBorder="1" applyAlignment="1" applyProtection="1">
      <alignment horizontal="left" vertical="center" wrapText="1"/>
      <protection/>
    </xf>
    <xf numFmtId="0" fontId="140" fillId="0" borderId="31" xfId="0" applyFont="1" applyFill="1" applyBorder="1" applyAlignment="1" applyProtection="1">
      <alignment horizontal="center" vertical="center" shrinkToFit="1"/>
      <protection/>
    </xf>
    <xf numFmtId="0" fontId="151" fillId="0" borderId="0" xfId="0" applyFont="1" applyBorder="1" applyAlignment="1" applyProtection="1">
      <alignment horizontal="right" vertical="center"/>
      <protection/>
    </xf>
    <xf numFmtId="0" fontId="154" fillId="0" borderId="0" xfId="62" applyFont="1" applyAlignment="1" applyProtection="1">
      <alignment vertical="center"/>
      <protection/>
    </xf>
    <xf numFmtId="0" fontId="141" fillId="0" borderId="26" xfId="0" applyFont="1" applyBorder="1" applyAlignment="1" applyProtection="1">
      <alignment vertical="center"/>
      <protection/>
    </xf>
    <xf numFmtId="0" fontId="141" fillId="0" borderId="32" xfId="0" applyFont="1" applyBorder="1" applyAlignment="1" applyProtection="1">
      <alignment vertical="center"/>
      <protection/>
    </xf>
    <xf numFmtId="0" fontId="141" fillId="0" borderId="18" xfId="0" applyFont="1" applyBorder="1" applyAlignment="1" applyProtection="1">
      <alignment vertical="center"/>
      <protection/>
    </xf>
    <xf numFmtId="0" fontId="153" fillId="0" borderId="0" xfId="62" applyFont="1" applyProtection="1">
      <alignment vertical="center"/>
      <protection/>
    </xf>
    <xf numFmtId="0" fontId="0" fillId="0" borderId="0" xfId="62" applyFont="1" applyFill="1" applyBorder="1" applyAlignment="1" applyProtection="1">
      <alignment horizontal="center" vertical="top"/>
      <protection/>
    </xf>
    <xf numFmtId="0" fontId="0" fillId="38" borderId="0" xfId="62" applyFont="1" applyFill="1" applyBorder="1" applyAlignment="1" applyProtection="1">
      <alignment horizontal="center" vertical="center" wrapText="1"/>
      <protection/>
    </xf>
    <xf numFmtId="0" fontId="25" fillId="0" borderId="26" xfId="62" applyFont="1" applyFill="1" applyBorder="1" applyAlignment="1" applyProtection="1">
      <alignment horizontal="right" vertical="center"/>
      <protection/>
    </xf>
    <xf numFmtId="0" fontId="11" fillId="38" borderId="12" xfId="62" applyFont="1" applyFill="1" applyBorder="1" applyAlignment="1" applyProtection="1" quotePrefix="1">
      <alignment horizontal="center" vertical="center"/>
      <protection/>
    </xf>
    <xf numFmtId="0" fontId="0" fillId="0" borderId="16" xfId="66" applyFont="1" applyFill="1" applyBorder="1" applyAlignment="1" applyProtection="1">
      <alignment horizontal="left" vertical="center" wrapText="1"/>
      <protection/>
    </xf>
    <xf numFmtId="0" fontId="0" fillId="0" borderId="25" xfId="66" applyFont="1" applyFill="1" applyBorder="1" applyAlignment="1" applyProtection="1">
      <alignment horizontal="left" vertical="center" wrapText="1"/>
      <protection/>
    </xf>
    <xf numFmtId="0" fontId="33" fillId="0" borderId="0" xfId="66" applyFont="1" applyAlignment="1" applyProtection="1">
      <alignment horizontal="center" vertical="center"/>
      <protection/>
    </xf>
    <xf numFmtId="0" fontId="139" fillId="0" borderId="0" xfId="0" applyFont="1" applyAlignment="1" applyProtection="1">
      <alignment vertical="center"/>
      <protection/>
    </xf>
    <xf numFmtId="0" fontId="14" fillId="0" borderId="0" xfId="0" applyFont="1" applyBorder="1" applyAlignment="1" applyProtection="1">
      <alignment horizontal="left" vertical="center"/>
      <protection/>
    </xf>
    <xf numFmtId="0" fontId="14" fillId="0" borderId="0" xfId="0" applyFont="1" applyFill="1" applyBorder="1" applyAlignment="1" applyProtection="1">
      <alignment horizontal="left" vertical="center"/>
      <protection/>
    </xf>
    <xf numFmtId="180" fontId="26" fillId="0" borderId="0" xfId="0" applyNumberFormat="1" applyFont="1" applyFill="1" applyBorder="1" applyAlignment="1" applyProtection="1">
      <alignment horizontal="right" vertical="center"/>
      <protection/>
    </xf>
    <xf numFmtId="0" fontId="141" fillId="0" borderId="33" xfId="0" applyFont="1" applyBorder="1" applyAlignment="1" applyProtection="1">
      <alignment vertical="center"/>
      <protection/>
    </xf>
    <xf numFmtId="0" fontId="141" fillId="0" borderId="34" xfId="0" applyFont="1" applyBorder="1" applyAlignment="1" applyProtection="1">
      <alignment vertical="center"/>
      <protection/>
    </xf>
    <xf numFmtId="0" fontId="141" fillId="0" borderId="35" xfId="0" applyFont="1" applyBorder="1" applyAlignment="1" applyProtection="1">
      <alignment vertical="center"/>
      <protection/>
    </xf>
    <xf numFmtId="0" fontId="0" fillId="0" borderId="16" xfId="66" applyFont="1" applyFill="1" applyBorder="1" applyAlignment="1" applyProtection="1">
      <alignment vertical="center"/>
      <protection/>
    </xf>
    <xf numFmtId="0" fontId="139" fillId="0" borderId="0" xfId="66" applyFont="1" applyAlignment="1" applyProtection="1">
      <alignment horizontal="right" vertical="center"/>
      <protection/>
    </xf>
    <xf numFmtId="0" fontId="14" fillId="0" borderId="36" xfId="62" applyFont="1" applyBorder="1" applyAlignment="1" applyProtection="1">
      <alignment horizontal="center" vertical="center"/>
      <protection locked="0"/>
    </xf>
    <xf numFmtId="0" fontId="25" fillId="38" borderId="0" xfId="62" applyFont="1" applyFill="1" applyBorder="1" applyAlignment="1" applyProtection="1">
      <alignment horizontal="left" vertical="top" wrapText="1"/>
      <protection/>
    </xf>
    <xf numFmtId="0" fontId="0" fillId="33" borderId="0" xfId="65" applyFont="1" applyFill="1" applyBorder="1" applyAlignment="1" applyProtection="1">
      <alignment horizontal="center" vertical="center"/>
      <protection locked="0"/>
    </xf>
    <xf numFmtId="0" fontId="4" fillId="0" borderId="0" xfId="0" applyFont="1" applyFill="1" applyAlignment="1" applyProtection="1">
      <alignment vertical="center"/>
      <protection/>
    </xf>
    <xf numFmtId="0" fontId="156" fillId="0" borderId="0" xfId="0" applyFont="1" applyFill="1" applyAlignment="1" applyProtection="1">
      <alignment horizontal="left" vertical="center"/>
      <protection/>
    </xf>
    <xf numFmtId="0" fontId="4" fillId="0" borderId="0" xfId="0" applyFont="1" applyFill="1" applyAlignment="1" applyProtection="1">
      <alignment horizontal="lef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shrinkToFit="1"/>
      <protection/>
    </xf>
    <xf numFmtId="0" fontId="4" fillId="0" borderId="0" xfId="0" applyFont="1" applyFill="1" applyBorder="1" applyAlignment="1" applyProtection="1">
      <alignment vertical="top"/>
      <protection/>
    </xf>
    <xf numFmtId="0" fontId="4" fillId="0" borderId="0" xfId="0" applyFont="1" applyFill="1" applyBorder="1" applyAlignment="1" applyProtection="1">
      <alignment horizontal="left" vertical="center"/>
      <protection/>
    </xf>
    <xf numFmtId="0" fontId="141" fillId="0" borderId="0" xfId="0" applyFont="1" applyBorder="1" applyAlignment="1" applyProtection="1">
      <alignment vertical="center"/>
      <protection/>
    </xf>
    <xf numFmtId="179" fontId="157" fillId="0" borderId="20" xfId="0" applyNumberFormat="1" applyFont="1" applyBorder="1" applyAlignment="1" applyProtection="1">
      <alignment horizontal="center"/>
      <protection/>
    </xf>
    <xf numFmtId="0" fontId="158" fillId="33" borderId="11" xfId="0" applyFont="1" applyFill="1" applyBorder="1" applyAlignment="1" applyProtection="1">
      <alignment vertical="center"/>
      <protection locked="0"/>
    </xf>
    <xf numFmtId="0" fontId="141" fillId="0" borderId="11" xfId="0" applyFont="1" applyBorder="1" applyAlignment="1" applyProtection="1">
      <alignment vertical="center"/>
      <protection/>
    </xf>
    <xf numFmtId="0" fontId="141" fillId="0" borderId="11" xfId="0" applyFont="1" applyBorder="1" applyAlignment="1" applyProtection="1">
      <alignment vertical="center"/>
      <protection/>
    </xf>
    <xf numFmtId="177" fontId="159" fillId="0" borderId="20" xfId="0" applyNumberFormat="1" applyFont="1" applyBorder="1" applyAlignment="1" applyProtection="1">
      <alignment horizontal="center" vertical="center"/>
      <protection/>
    </xf>
    <xf numFmtId="0" fontId="141" fillId="0" borderId="11" xfId="0" applyFont="1" applyBorder="1" applyAlignment="1" applyProtection="1">
      <alignment horizontal="center" vertical="center"/>
      <protection/>
    </xf>
    <xf numFmtId="0" fontId="4" fillId="0" borderId="0" xfId="0" applyFont="1" applyFill="1" applyBorder="1" applyAlignment="1" applyProtection="1">
      <alignment horizontal="left" vertical="center" shrinkToFit="1"/>
      <protection/>
    </xf>
    <xf numFmtId="0" fontId="4" fillId="0" borderId="0" xfId="0" applyFont="1" applyFill="1" applyBorder="1" applyAlignment="1" applyProtection="1">
      <alignment horizontal="right" vertical="center"/>
      <protection/>
    </xf>
    <xf numFmtId="0" fontId="140" fillId="0" borderId="16" xfId="0" applyFont="1" applyFill="1" applyBorder="1" applyAlignment="1" applyProtection="1">
      <alignment vertical="center"/>
      <protection/>
    </xf>
    <xf numFmtId="0" fontId="140" fillId="0" borderId="16" xfId="0" applyFont="1" applyFill="1" applyBorder="1" applyAlignment="1" applyProtection="1">
      <alignment horizontal="left" vertical="center"/>
      <protection/>
    </xf>
    <xf numFmtId="0" fontId="140" fillId="0" borderId="0" xfId="0" applyFont="1" applyAlignment="1" applyProtection="1">
      <alignment vertical="center" shrinkToFit="1"/>
      <protection/>
    </xf>
    <xf numFmtId="0" fontId="140" fillId="0" borderId="12" xfId="0" applyFont="1" applyFill="1" applyBorder="1" applyAlignment="1" applyProtection="1">
      <alignment horizontal="center" vertical="center" shrinkToFit="1"/>
      <protection/>
    </xf>
    <xf numFmtId="0" fontId="25" fillId="33" borderId="15" xfId="0" applyFont="1" applyFill="1" applyBorder="1" applyAlignment="1" applyProtection="1">
      <alignment vertical="center"/>
      <protection locked="0"/>
    </xf>
    <xf numFmtId="0" fontId="8" fillId="0" borderId="28" xfId="0" applyFont="1" applyBorder="1" applyAlignment="1" applyProtection="1">
      <alignment vertical="center"/>
      <protection/>
    </xf>
    <xf numFmtId="0" fontId="22" fillId="0" borderId="37" xfId="62" applyFont="1" applyBorder="1" applyAlignment="1" applyProtection="1">
      <alignment horizontal="center" vertical="center"/>
      <protection/>
    </xf>
    <xf numFmtId="0" fontId="35" fillId="0" borderId="0" xfId="0" applyFont="1" applyFill="1" applyBorder="1" applyAlignment="1" applyProtection="1">
      <alignment vertical="center" shrinkToFit="1"/>
      <protection/>
    </xf>
    <xf numFmtId="0" fontId="4" fillId="0" borderId="0" xfId="0" applyFont="1" applyFill="1" applyBorder="1" applyAlignment="1" applyProtection="1">
      <alignment vertical="top" wrapText="1"/>
      <protection/>
    </xf>
    <xf numFmtId="0" fontId="3" fillId="0" borderId="0" xfId="0" applyFont="1" applyFill="1" applyBorder="1" applyAlignment="1" applyProtection="1">
      <alignment vertical="center" shrinkToFit="1"/>
      <protection/>
    </xf>
    <xf numFmtId="0" fontId="6" fillId="37" borderId="0" xfId="62" applyFont="1" applyFill="1" applyAlignment="1" applyProtection="1">
      <alignment vertical="top" wrapText="1"/>
      <protection/>
    </xf>
    <xf numFmtId="0" fontId="14" fillId="38" borderId="0" xfId="62" applyFont="1" applyFill="1" applyBorder="1" applyAlignment="1" applyProtection="1">
      <alignment horizontal="right" vertical="center"/>
      <protection/>
    </xf>
    <xf numFmtId="0" fontId="25" fillId="38" borderId="0" xfId="62" applyFont="1" applyFill="1" applyAlignment="1" applyProtection="1">
      <alignment vertical="top" wrapText="1"/>
      <protection/>
    </xf>
    <xf numFmtId="0" fontId="4" fillId="0" borderId="0" xfId="0" applyFont="1" applyFill="1" applyBorder="1" applyAlignment="1" applyProtection="1">
      <alignment horizontal="left" vertical="center" wrapText="1"/>
      <protection/>
    </xf>
    <xf numFmtId="0" fontId="8" fillId="0" borderId="24" xfId="62" applyFont="1" applyBorder="1" applyAlignment="1" applyProtection="1">
      <alignment vertical="center"/>
      <protection/>
    </xf>
    <xf numFmtId="0" fontId="8" fillId="0" borderId="24" xfId="62" applyFont="1" applyFill="1" applyBorder="1" applyAlignment="1" applyProtection="1">
      <alignment vertical="center"/>
      <protection/>
    </xf>
    <xf numFmtId="0" fontId="14" fillId="36" borderId="15" xfId="62" applyFill="1" applyBorder="1" applyAlignment="1" applyProtection="1">
      <alignment horizontal="center" vertical="center"/>
      <protection/>
    </xf>
    <xf numFmtId="0" fontId="9" fillId="0" borderId="0" xfId="62" applyFont="1" applyAlignment="1" applyProtection="1">
      <alignment vertical="center"/>
      <protection/>
    </xf>
    <xf numFmtId="0" fontId="160" fillId="0" borderId="0" xfId="62" applyFont="1" applyBorder="1" applyAlignment="1" applyProtection="1">
      <alignment vertical="top" wrapText="1"/>
      <protection/>
    </xf>
    <xf numFmtId="0" fontId="14" fillId="0" borderId="0" xfId="62" applyFill="1" applyBorder="1" applyProtection="1">
      <alignment vertical="center"/>
      <protection/>
    </xf>
    <xf numFmtId="0" fontId="3" fillId="0" borderId="38" xfId="62" applyFont="1" applyFill="1" applyBorder="1" applyAlignment="1" applyProtection="1">
      <alignment horizontal="center" vertical="center"/>
      <protection/>
    </xf>
    <xf numFmtId="0" fontId="3" fillId="0" borderId="39" xfId="62" applyFont="1" applyFill="1" applyBorder="1" applyAlignment="1" applyProtection="1">
      <alignment horizontal="center" vertical="center"/>
      <protection/>
    </xf>
    <xf numFmtId="0" fontId="3" fillId="0" borderId="40" xfId="62" applyFont="1" applyFill="1" applyBorder="1" applyAlignment="1" applyProtection="1">
      <alignment horizontal="center" vertical="center"/>
      <protection/>
    </xf>
    <xf numFmtId="0" fontId="14" fillId="0" borderId="13" xfId="62" applyBorder="1" applyAlignment="1" applyProtection="1">
      <alignment vertical="center"/>
      <protection/>
    </xf>
    <xf numFmtId="0" fontId="14" fillId="0" borderId="41" xfId="62" applyBorder="1" applyAlignment="1" applyProtection="1">
      <alignment vertical="center"/>
      <protection/>
    </xf>
    <xf numFmtId="0" fontId="14" fillId="0" borderId="42" xfId="62" applyBorder="1" applyAlignment="1" applyProtection="1">
      <alignment vertical="center"/>
      <protection/>
    </xf>
    <xf numFmtId="0" fontId="14" fillId="0" borderId="43" xfId="62" applyBorder="1" applyAlignment="1" applyProtection="1">
      <alignment horizontal="center" vertical="center"/>
      <protection/>
    </xf>
    <xf numFmtId="0" fontId="14" fillId="0" borderId="44" xfId="62" applyBorder="1" applyAlignment="1" applyProtection="1">
      <alignment horizontal="center" vertical="center"/>
      <protection/>
    </xf>
    <xf numFmtId="0" fontId="3" fillId="0" borderId="45" xfId="62" applyFont="1" applyFill="1" applyBorder="1" applyAlignment="1" applyProtection="1">
      <alignment horizontal="center" vertical="center"/>
      <protection/>
    </xf>
    <xf numFmtId="0" fontId="14" fillId="0" borderId="46" xfId="62" applyBorder="1" applyAlignment="1" applyProtection="1">
      <alignment horizontal="center" vertical="center"/>
      <protection/>
    </xf>
    <xf numFmtId="0" fontId="3" fillId="0" borderId="47" xfId="62" applyFont="1" applyFill="1" applyBorder="1" applyAlignment="1" applyProtection="1">
      <alignment horizontal="center" vertical="center"/>
      <protection/>
    </xf>
    <xf numFmtId="0" fontId="3" fillId="0" borderId="48" xfId="62" applyFont="1" applyFill="1" applyBorder="1" applyAlignment="1" applyProtection="1">
      <alignment horizontal="center" vertical="center"/>
      <protection/>
    </xf>
    <xf numFmtId="0" fontId="14" fillId="36" borderId="28" xfId="62" applyFill="1" applyBorder="1" applyAlignment="1" applyProtection="1">
      <alignment horizontal="center" vertical="center"/>
      <protection/>
    </xf>
    <xf numFmtId="0" fontId="161" fillId="0" borderId="0" xfId="0" applyFont="1" applyBorder="1" applyAlignment="1" applyProtection="1">
      <alignment vertical="center"/>
      <protection/>
    </xf>
    <xf numFmtId="0" fontId="153" fillId="0" borderId="0" xfId="0" applyFont="1" applyBorder="1" applyAlignment="1" applyProtection="1">
      <alignment horizontal="right"/>
      <protection/>
    </xf>
    <xf numFmtId="0" fontId="14" fillId="0" borderId="0" xfId="62" applyFont="1" applyFill="1" applyBorder="1" applyAlignment="1" applyProtection="1">
      <alignment horizontal="right" vertical="center"/>
      <protection/>
    </xf>
    <xf numFmtId="0" fontId="14" fillId="0" borderId="0" xfId="62" applyFont="1" applyFill="1" applyBorder="1" applyAlignment="1" applyProtection="1">
      <alignment vertical="center"/>
      <protection/>
    </xf>
    <xf numFmtId="0" fontId="13" fillId="0" borderId="0" xfId="62" applyFont="1" applyProtection="1">
      <alignment vertical="center"/>
      <protection/>
    </xf>
    <xf numFmtId="0" fontId="0" fillId="38" borderId="0" xfId="62" applyFont="1" applyFill="1" applyBorder="1" applyAlignment="1" applyProtection="1">
      <alignment horizontal="center" vertical="center" wrapText="1"/>
      <protection/>
    </xf>
    <xf numFmtId="0" fontId="152" fillId="0" borderId="0" xfId="62" applyFont="1" applyProtection="1">
      <alignment vertical="center"/>
      <protection/>
    </xf>
    <xf numFmtId="0" fontId="162" fillId="0" borderId="0" xfId="62" applyFont="1" applyProtection="1">
      <alignment vertical="center"/>
      <protection/>
    </xf>
    <xf numFmtId="0" fontId="149" fillId="0" borderId="0" xfId="62" applyFont="1" applyFill="1" applyBorder="1" applyAlignment="1" applyProtection="1">
      <alignment horizontal="center" vertical="top"/>
      <protection/>
    </xf>
    <xf numFmtId="0" fontId="22" fillId="36" borderId="14" xfId="62" applyFont="1" applyFill="1" applyBorder="1" applyAlignment="1" applyProtection="1">
      <alignment vertical="center"/>
      <protection/>
    </xf>
    <xf numFmtId="0" fontId="14" fillId="36" borderId="17" xfId="62" applyFill="1" applyBorder="1" applyProtection="1">
      <alignment vertical="center"/>
      <protection/>
    </xf>
    <xf numFmtId="0" fontId="14" fillId="36" borderId="10" xfId="62" applyFill="1" applyBorder="1" applyProtection="1">
      <alignment vertical="center"/>
      <protection/>
    </xf>
    <xf numFmtId="0" fontId="8" fillId="0" borderId="33" xfId="0" applyFont="1" applyFill="1" applyBorder="1" applyAlignment="1" applyProtection="1">
      <alignment horizontal="left" vertical="center"/>
      <protection/>
    </xf>
    <xf numFmtId="0" fontId="8" fillId="0" borderId="32" xfId="0" applyFont="1" applyBorder="1" applyAlignment="1" applyProtection="1">
      <alignment horizontal="center" vertical="center"/>
      <protection/>
    </xf>
    <xf numFmtId="0" fontId="25" fillId="33" borderId="32" xfId="0" applyFont="1" applyFill="1" applyBorder="1" applyAlignment="1" applyProtection="1">
      <alignment vertical="center"/>
      <protection locked="0"/>
    </xf>
    <xf numFmtId="0" fontId="12" fillId="0" borderId="15" xfId="0" applyFont="1" applyFill="1" applyBorder="1" applyAlignment="1" applyProtection="1">
      <alignment vertical="center"/>
      <protection/>
    </xf>
    <xf numFmtId="0" fontId="0" fillId="0" borderId="32" xfId="0" applyBorder="1" applyAlignment="1" applyProtection="1">
      <alignment vertical="center"/>
      <protection/>
    </xf>
    <xf numFmtId="0" fontId="0" fillId="0" borderId="34" xfId="0" applyBorder="1" applyAlignment="1" applyProtection="1">
      <alignment vertical="center"/>
      <protection/>
    </xf>
    <xf numFmtId="0" fontId="25" fillId="33" borderId="15" xfId="0" applyFont="1" applyFill="1" applyBorder="1" applyAlignment="1" applyProtection="1">
      <alignment vertical="center"/>
      <protection locked="0"/>
    </xf>
    <xf numFmtId="0" fontId="8" fillId="0" borderId="11" xfId="0" applyFont="1" applyFill="1" applyBorder="1" applyAlignment="1" applyProtection="1">
      <alignment vertical="center"/>
      <protection/>
    </xf>
    <xf numFmtId="0" fontId="8" fillId="0" borderId="19" xfId="0" applyFont="1" applyFill="1" applyBorder="1" applyAlignment="1" applyProtection="1">
      <alignment vertical="center"/>
      <protection/>
    </xf>
    <xf numFmtId="0" fontId="8" fillId="0" borderId="35" xfId="0" applyFont="1" applyBorder="1" applyAlignment="1" applyProtection="1">
      <alignment vertical="center"/>
      <protection/>
    </xf>
    <xf numFmtId="0" fontId="8" fillId="33" borderId="18" xfId="0" applyFont="1" applyFill="1" applyBorder="1" applyAlignment="1" applyProtection="1">
      <alignment horizontal="center" vertical="center"/>
      <protection locked="0"/>
    </xf>
    <xf numFmtId="0" fontId="25" fillId="33" borderId="26" xfId="0" applyFont="1" applyFill="1" applyBorder="1" applyAlignment="1" applyProtection="1">
      <alignment vertical="center"/>
      <protection locked="0"/>
    </xf>
    <xf numFmtId="0" fontId="8" fillId="33" borderId="26" xfId="0" applyFont="1" applyFill="1" applyBorder="1" applyAlignment="1" applyProtection="1">
      <alignment horizontal="center" vertical="center"/>
      <protection locked="0"/>
    </xf>
    <xf numFmtId="0" fontId="0" fillId="0" borderId="26" xfId="0" applyBorder="1" applyAlignment="1" applyProtection="1">
      <alignment vertical="center"/>
      <protection/>
    </xf>
    <xf numFmtId="0" fontId="145" fillId="0" borderId="17" xfId="0" applyFont="1" applyBorder="1" applyAlignment="1" applyProtection="1">
      <alignment horizontal="center" vertical="center" textRotation="255" wrapText="1"/>
      <protection/>
    </xf>
    <xf numFmtId="0" fontId="145" fillId="0" borderId="20" xfId="0" applyFont="1" applyBorder="1" applyAlignment="1" applyProtection="1">
      <alignment horizontal="center" vertical="center" textRotation="255" wrapText="1"/>
      <protection/>
    </xf>
    <xf numFmtId="0" fontId="8" fillId="0" borderId="26" xfId="0" applyFont="1" applyBorder="1" applyAlignment="1" applyProtection="1">
      <alignment vertical="center"/>
      <protection/>
    </xf>
    <xf numFmtId="0" fontId="8" fillId="0" borderId="33" xfId="0" applyFont="1" applyBorder="1" applyAlignment="1" applyProtection="1">
      <alignment vertical="center"/>
      <protection/>
    </xf>
    <xf numFmtId="0" fontId="8" fillId="33" borderId="11" xfId="0" applyFont="1" applyFill="1" applyBorder="1" applyAlignment="1" applyProtection="1">
      <alignment horizontal="center" vertical="center"/>
      <protection locked="0"/>
    </xf>
    <xf numFmtId="0" fontId="25" fillId="33" borderId="38" xfId="0" applyFont="1" applyFill="1" applyBorder="1" applyAlignment="1" applyProtection="1">
      <alignment horizontal="center" vertical="center"/>
      <protection locked="0"/>
    </xf>
    <xf numFmtId="0" fontId="20" fillId="0" borderId="0" xfId="0" applyFont="1" applyAlignment="1" applyProtection="1">
      <alignment vertical="center"/>
      <protection/>
    </xf>
    <xf numFmtId="0" fontId="0" fillId="0" borderId="15" xfId="0" applyFill="1" applyBorder="1" applyAlignment="1" applyProtection="1">
      <alignment horizontal="center" vertical="center"/>
      <protection/>
    </xf>
    <xf numFmtId="0" fontId="7" fillId="0" borderId="15" xfId="0" applyFont="1" applyFill="1" applyBorder="1" applyAlignment="1" applyProtection="1">
      <alignment vertical="center" wrapText="1"/>
      <protection/>
    </xf>
    <xf numFmtId="0" fontId="0" fillId="0" borderId="15" xfId="0" applyFill="1" applyBorder="1" applyAlignment="1" applyProtection="1">
      <alignment vertical="center" wrapText="1"/>
      <protection/>
    </xf>
    <xf numFmtId="38" fontId="25" fillId="0" borderId="15" xfId="49" applyFont="1" applyFill="1" applyBorder="1" applyAlignment="1" applyProtection="1">
      <alignment vertical="center" wrapText="1"/>
      <protection/>
    </xf>
    <xf numFmtId="38" fontId="25" fillId="0" borderId="15" xfId="49" applyFont="1" applyFill="1" applyBorder="1" applyAlignment="1" applyProtection="1">
      <alignment vertical="center"/>
      <protection/>
    </xf>
    <xf numFmtId="0" fontId="16" fillId="0" borderId="0" xfId="0" applyFont="1" applyAlignment="1" applyProtection="1">
      <alignment horizontal="left" vertical="center"/>
      <protection/>
    </xf>
    <xf numFmtId="0" fontId="163" fillId="0" borderId="0" xfId="0" applyFont="1" applyAlignment="1" applyProtection="1">
      <alignment horizontal="left" vertical="center"/>
      <protection/>
    </xf>
    <xf numFmtId="0" fontId="8" fillId="0" borderId="32" xfId="0" applyFont="1" applyBorder="1" applyAlignment="1" applyProtection="1">
      <alignment horizontal="right" vertical="center"/>
      <protection/>
    </xf>
    <xf numFmtId="0" fontId="25" fillId="33" borderId="39" xfId="0" applyFont="1" applyFill="1" applyBorder="1" applyAlignment="1" applyProtection="1">
      <alignment horizontal="center" vertical="center"/>
      <protection locked="0"/>
    </xf>
    <xf numFmtId="0" fontId="8" fillId="0" borderId="49" xfId="0" applyFont="1" applyBorder="1" applyAlignment="1" applyProtection="1">
      <alignment horizontal="center" vertical="center"/>
      <protection/>
    </xf>
    <xf numFmtId="0" fontId="8" fillId="0" borderId="46" xfId="0" applyFont="1" applyBorder="1" applyAlignment="1" applyProtection="1">
      <alignment horizontal="center" vertical="center"/>
      <protection/>
    </xf>
    <xf numFmtId="0" fontId="145" fillId="0" borderId="32" xfId="0" applyFont="1" applyFill="1" applyBorder="1" applyAlignment="1" applyProtection="1">
      <alignment horizontal="center" vertical="center"/>
      <protection/>
    </xf>
    <xf numFmtId="0" fontId="8" fillId="0" borderId="32" xfId="0" applyFont="1" applyBorder="1" applyAlignment="1" applyProtection="1">
      <alignment vertical="center"/>
      <protection/>
    </xf>
    <xf numFmtId="0" fontId="8" fillId="0" borderId="34" xfId="0" applyFont="1" applyBorder="1" applyAlignment="1" applyProtection="1">
      <alignment vertical="center"/>
      <protection/>
    </xf>
    <xf numFmtId="0" fontId="8" fillId="0" borderId="50" xfId="0" applyFont="1" applyBorder="1" applyAlignment="1" applyProtection="1">
      <alignment vertical="center"/>
      <protection/>
    </xf>
    <xf numFmtId="0" fontId="8" fillId="0" borderId="32" xfId="0" applyFont="1" applyFill="1" applyBorder="1" applyAlignment="1" applyProtection="1">
      <alignment vertical="center"/>
      <protection/>
    </xf>
    <xf numFmtId="0" fontId="8" fillId="0" borderId="34" xfId="0" applyFont="1" applyFill="1" applyBorder="1" applyAlignment="1" applyProtection="1">
      <alignment vertical="center" shrinkToFit="1"/>
      <protection/>
    </xf>
    <xf numFmtId="0" fontId="12" fillId="0" borderId="32" xfId="0" applyFont="1" applyFill="1" applyBorder="1" applyAlignment="1" applyProtection="1">
      <alignment horizontal="center" vertical="center"/>
      <protection/>
    </xf>
    <xf numFmtId="0" fontId="8" fillId="0" borderId="18" xfId="0" applyFont="1" applyFill="1" applyBorder="1" applyAlignment="1" applyProtection="1">
      <alignment vertical="center"/>
      <protection/>
    </xf>
    <xf numFmtId="0" fontId="12" fillId="0" borderId="18" xfId="0" applyFont="1" applyFill="1" applyBorder="1" applyAlignment="1" applyProtection="1">
      <alignment horizontal="center" vertical="center"/>
      <protection/>
    </xf>
    <xf numFmtId="0" fontId="8" fillId="0" borderId="35" xfId="0" applyFont="1" applyFill="1" applyBorder="1" applyAlignment="1" applyProtection="1">
      <alignment vertical="center" shrinkToFit="1"/>
      <protection/>
    </xf>
    <xf numFmtId="0" fontId="25" fillId="38" borderId="0" xfId="62" applyFont="1" applyFill="1" applyAlignment="1" applyProtection="1">
      <alignment vertical="top" wrapText="1"/>
      <protection/>
    </xf>
    <xf numFmtId="0" fontId="138" fillId="0" borderId="15" xfId="0" applyFont="1" applyBorder="1" applyAlignment="1" applyProtection="1">
      <alignment vertical="center"/>
      <protection/>
    </xf>
    <xf numFmtId="0" fontId="138" fillId="0" borderId="28" xfId="0" applyFont="1" applyBorder="1" applyAlignment="1" applyProtection="1">
      <alignment vertical="center"/>
      <protection/>
    </xf>
    <xf numFmtId="0" fontId="153" fillId="0" borderId="0" xfId="0" applyFont="1" applyAlignment="1" applyProtection="1">
      <alignment vertical="center"/>
      <protection/>
    </xf>
    <xf numFmtId="0" fontId="161" fillId="0" borderId="0" xfId="0" applyFont="1" applyAlignment="1" applyProtection="1">
      <alignment vertical="center"/>
      <protection/>
    </xf>
    <xf numFmtId="0" fontId="164" fillId="0" borderId="0" xfId="0" applyFont="1" applyAlignment="1" applyProtection="1">
      <alignment vertical="center"/>
      <protection/>
    </xf>
    <xf numFmtId="0" fontId="8" fillId="33" borderId="26" xfId="0" applyFont="1" applyFill="1" applyBorder="1" applyAlignment="1" applyProtection="1">
      <alignment horizontal="center" vertical="center"/>
      <protection locked="0"/>
    </xf>
    <xf numFmtId="0" fontId="4" fillId="40" borderId="0" xfId="0" applyFont="1" applyFill="1" applyBorder="1" applyAlignment="1" applyProtection="1">
      <alignment horizontal="center" vertical="center"/>
      <protection locked="0"/>
    </xf>
    <xf numFmtId="0" fontId="165" fillId="0" borderId="0" xfId="0" applyFont="1" applyAlignment="1" applyProtection="1">
      <alignment horizontal="left" vertical="center"/>
      <protection/>
    </xf>
    <xf numFmtId="0" fontId="154" fillId="0" borderId="0" xfId="0" applyFont="1" applyAlignment="1" applyProtection="1">
      <alignment horizontal="left" vertical="center"/>
      <protection/>
    </xf>
    <xf numFmtId="0" fontId="154" fillId="0" borderId="0" xfId="66" applyFont="1" applyAlignment="1" applyProtection="1">
      <alignment horizontal="right" vertical="center"/>
      <protection/>
    </xf>
    <xf numFmtId="0" fontId="154" fillId="0" borderId="0" xfId="0" applyFont="1" applyAlignment="1" applyProtection="1">
      <alignment horizontal="right" vertical="center"/>
      <protection/>
    </xf>
    <xf numFmtId="0" fontId="9" fillId="0" borderId="37" xfId="0" applyFont="1" applyFill="1" applyBorder="1" applyAlignment="1" applyProtection="1">
      <alignment horizontal="left" vertical="center" indent="1" shrinkToFit="1"/>
      <protection/>
    </xf>
    <xf numFmtId="0" fontId="166" fillId="0" borderId="51" xfId="0" applyFont="1" applyBorder="1" applyAlignment="1" applyProtection="1">
      <alignment horizontal="left" vertical="center"/>
      <protection/>
    </xf>
    <xf numFmtId="0" fontId="166" fillId="0" borderId="51" xfId="0" applyFont="1" applyBorder="1" applyAlignment="1" applyProtection="1">
      <alignment horizontal="center" vertical="center"/>
      <protection/>
    </xf>
    <xf numFmtId="0" fontId="8" fillId="0" borderId="31" xfId="0" applyFont="1" applyFill="1" applyBorder="1" applyAlignment="1" applyProtection="1">
      <alignment horizontal="left" vertical="center"/>
      <protection/>
    </xf>
    <xf numFmtId="0" fontId="8" fillId="0" borderId="31" xfId="0" applyFont="1" applyFill="1" applyBorder="1" applyAlignment="1" applyProtection="1">
      <alignment vertical="center"/>
      <protection/>
    </xf>
    <xf numFmtId="0" fontId="8" fillId="0" borderId="52" xfId="0" applyFont="1" applyFill="1" applyBorder="1" applyAlignment="1" applyProtection="1">
      <alignment vertical="center" shrinkToFit="1"/>
      <protection/>
    </xf>
    <xf numFmtId="0" fontId="8" fillId="33" borderId="26" xfId="0" applyFont="1" applyFill="1" applyBorder="1" applyAlignment="1" applyProtection="1">
      <alignment horizontal="center" vertical="center"/>
      <protection locked="0"/>
    </xf>
    <xf numFmtId="0" fontId="8" fillId="0" borderId="11" xfId="0" applyFont="1" applyBorder="1" applyAlignment="1" applyProtection="1">
      <alignment vertical="center"/>
      <protection/>
    </xf>
    <xf numFmtId="0" fontId="13" fillId="0" borderId="0" xfId="0" applyFont="1" applyBorder="1" applyAlignment="1" applyProtection="1">
      <alignment vertical="center" wrapText="1"/>
      <protection/>
    </xf>
    <xf numFmtId="0" fontId="8" fillId="33" borderId="18" xfId="0" applyFont="1" applyFill="1" applyBorder="1" applyAlignment="1" applyProtection="1">
      <alignment horizontal="center" vertical="center"/>
      <protection locked="0"/>
    </xf>
    <xf numFmtId="0" fontId="8" fillId="0" borderId="26" xfId="0" applyFont="1" applyFill="1" applyBorder="1" applyAlignment="1" applyProtection="1">
      <alignment vertical="center"/>
      <protection/>
    </xf>
    <xf numFmtId="0" fontId="0" fillId="0" borderId="0" xfId="0" applyAlignment="1" applyProtection="1">
      <alignment vertical="center" wrapText="1"/>
      <protection/>
    </xf>
    <xf numFmtId="0" fontId="0" fillId="38" borderId="0" xfId="62" applyFont="1" applyFill="1" applyBorder="1" applyAlignment="1" applyProtection="1">
      <alignment horizontal="center" vertical="center" wrapText="1"/>
      <protection/>
    </xf>
    <xf numFmtId="0" fontId="8" fillId="33" borderId="32" xfId="0" applyFont="1" applyFill="1" applyBorder="1" applyAlignment="1" applyProtection="1">
      <alignment horizontal="center" vertical="center"/>
      <protection locked="0"/>
    </xf>
    <xf numFmtId="0" fontId="8" fillId="0" borderId="11" xfId="0" applyFont="1" applyBorder="1" applyAlignment="1" applyProtection="1">
      <alignment horizontal="left" vertical="center"/>
      <protection/>
    </xf>
    <xf numFmtId="0" fontId="8" fillId="0" borderId="26" xfId="0" applyFont="1" applyBorder="1" applyAlignment="1" applyProtection="1">
      <alignment vertical="center"/>
      <protection/>
    </xf>
    <xf numFmtId="0" fontId="8" fillId="0" borderId="33" xfId="0" applyFont="1" applyBorder="1" applyAlignment="1" applyProtection="1">
      <alignment vertical="center"/>
      <protection/>
    </xf>
    <xf numFmtId="0" fontId="8" fillId="0" borderId="18" xfId="0" applyFont="1" applyBorder="1" applyAlignment="1" applyProtection="1">
      <alignment horizontal="left" vertical="center"/>
      <protection/>
    </xf>
    <xf numFmtId="0" fontId="8" fillId="0" borderId="18" xfId="0" applyFont="1" applyFill="1" applyBorder="1" applyAlignment="1" applyProtection="1">
      <alignment horizontal="right" vertical="center"/>
      <protection/>
    </xf>
    <xf numFmtId="0" fontId="8" fillId="0" borderId="18" xfId="0" applyFont="1" applyFill="1" applyBorder="1" applyAlignment="1" applyProtection="1">
      <alignment horizontal="center" vertical="center"/>
      <protection locked="0"/>
    </xf>
    <xf numFmtId="0" fontId="14" fillId="0" borderId="0" xfId="62" applyFont="1" applyFill="1" applyProtection="1">
      <alignment vertical="center"/>
      <protection/>
    </xf>
    <xf numFmtId="0" fontId="8" fillId="0" borderId="20" xfId="62" applyFont="1" applyFill="1" applyBorder="1" applyAlignment="1" applyProtection="1">
      <alignment horizontal="left" vertical="center" wrapText="1"/>
      <protection/>
    </xf>
    <xf numFmtId="0" fontId="0" fillId="0" borderId="16" xfId="62" applyFont="1" applyFill="1" applyBorder="1" applyAlignment="1" applyProtection="1">
      <alignment horizontal="center" vertical="center" wrapText="1"/>
      <protection/>
    </xf>
    <xf numFmtId="0" fontId="8" fillId="0" borderId="16" xfId="62" applyFont="1" applyFill="1" applyBorder="1" applyAlignment="1" applyProtection="1">
      <alignment horizontal="left" vertical="center" wrapText="1"/>
      <protection/>
    </xf>
    <xf numFmtId="0" fontId="8" fillId="0" borderId="25" xfId="62" applyFont="1" applyFill="1" applyBorder="1" applyAlignment="1" applyProtection="1">
      <alignment horizontal="left" vertical="center" wrapText="1"/>
      <protection/>
    </xf>
    <xf numFmtId="0" fontId="11" fillId="38" borderId="0" xfId="62" applyFont="1" applyFill="1" applyBorder="1" applyAlignment="1" applyProtection="1" quotePrefix="1">
      <alignment horizontal="center" vertical="center"/>
      <protection/>
    </xf>
    <xf numFmtId="0" fontId="167" fillId="0" borderId="53" xfId="62" applyFont="1" applyFill="1" applyBorder="1" applyAlignment="1" applyProtection="1">
      <alignment horizontal="right" vertical="center"/>
      <protection locked="0"/>
    </xf>
    <xf numFmtId="0" fontId="25" fillId="0" borderId="53" xfId="62" applyFont="1" applyFill="1" applyBorder="1" applyAlignment="1" applyProtection="1">
      <alignment horizontal="right" vertical="center"/>
      <protection/>
    </xf>
    <xf numFmtId="0" fontId="14" fillId="0" borderId="53" xfId="62" applyFont="1" applyFill="1" applyBorder="1" applyAlignment="1" applyProtection="1">
      <alignment horizontal="left" vertical="center" wrapText="1"/>
      <protection/>
    </xf>
    <xf numFmtId="0" fontId="14" fillId="0" borderId="54" xfId="62" applyFont="1" applyFill="1" applyBorder="1" applyAlignment="1" applyProtection="1">
      <alignment horizontal="left" vertical="center" wrapText="1"/>
      <protection/>
    </xf>
    <xf numFmtId="0" fontId="11" fillId="38" borderId="26" xfId="62" applyFont="1" applyFill="1" applyBorder="1" applyAlignment="1" applyProtection="1" quotePrefix="1">
      <alignment horizontal="center" vertical="center"/>
      <protection/>
    </xf>
    <xf numFmtId="0" fontId="154" fillId="0" borderId="0" xfId="62" applyFont="1" applyAlignment="1" applyProtection="1">
      <alignment vertical="top"/>
      <protection/>
    </xf>
    <xf numFmtId="0" fontId="168" fillId="0" borderId="0" xfId="62" applyFont="1" applyProtection="1">
      <alignment vertical="center"/>
      <protection/>
    </xf>
    <xf numFmtId="0" fontId="20" fillId="0" borderId="0" xfId="0" applyFont="1" applyBorder="1" applyAlignment="1" applyProtection="1">
      <alignment vertical="center"/>
      <protection/>
    </xf>
    <xf numFmtId="0" fontId="8" fillId="0" borderId="0" xfId="0" applyFont="1" applyAlignment="1" applyProtection="1">
      <alignment horizontal="right" vertical="center"/>
      <protection/>
    </xf>
    <xf numFmtId="0" fontId="3" fillId="0" borderId="0" xfId="62" applyFont="1" applyAlignment="1" applyProtection="1">
      <alignment vertical="center"/>
      <protection/>
    </xf>
    <xf numFmtId="180" fontId="26" fillId="41" borderId="37" xfId="0" applyNumberFormat="1" applyFont="1" applyFill="1" applyBorder="1" applyAlignment="1" applyProtection="1">
      <alignment vertical="center" shrinkToFit="1"/>
      <protection/>
    </xf>
    <xf numFmtId="180" fontId="26" fillId="33" borderId="17" xfId="0" applyNumberFormat="1" applyFont="1" applyFill="1" applyBorder="1" applyAlignment="1" applyProtection="1">
      <alignment vertical="center" shrinkToFit="1"/>
      <protection locked="0"/>
    </xf>
    <xf numFmtId="180" fontId="26" fillId="33" borderId="55" xfId="0" applyNumberFormat="1" applyFont="1" applyFill="1" applyBorder="1" applyAlignment="1" applyProtection="1">
      <alignment vertical="center" shrinkToFit="1"/>
      <protection locked="0"/>
    </xf>
    <xf numFmtId="180" fontId="26" fillId="33" borderId="10" xfId="0" applyNumberFormat="1" applyFont="1" applyFill="1" applyBorder="1" applyAlignment="1" applyProtection="1">
      <alignment vertical="center" shrinkToFit="1"/>
      <protection locked="0"/>
    </xf>
    <xf numFmtId="180" fontId="26" fillId="33" borderId="56" xfId="0" applyNumberFormat="1" applyFont="1" applyFill="1" applyBorder="1" applyAlignment="1" applyProtection="1">
      <alignment vertical="center" shrinkToFit="1"/>
      <protection locked="0"/>
    </xf>
    <xf numFmtId="180" fontId="26" fillId="33" borderId="57" xfId="0" applyNumberFormat="1" applyFont="1" applyFill="1" applyBorder="1" applyAlignment="1" applyProtection="1">
      <alignment vertical="center" shrinkToFit="1"/>
      <protection locked="0"/>
    </xf>
    <xf numFmtId="0" fontId="0" fillId="0" borderId="37" xfId="0" applyFont="1" applyBorder="1" applyAlignment="1" applyProtection="1">
      <alignment horizontal="center" vertical="center" wrapText="1" shrinkToFit="1"/>
      <protection/>
    </xf>
    <xf numFmtId="0" fontId="0" fillId="0" borderId="37" xfId="0" applyFont="1" applyBorder="1" applyAlignment="1" applyProtection="1">
      <alignment horizontal="center" vertical="center" wrapText="1"/>
      <protection/>
    </xf>
    <xf numFmtId="180" fontId="26" fillId="33" borderId="58" xfId="0" applyNumberFormat="1" applyFont="1" applyFill="1" applyBorder="1" applyAlignment="1" applyProtection="1">
      <alignment vertical="center" shrinkToFit="1"/>
      <protection locked="0"/>
    </xf>
    <xf numFmtId="180" fontId="26" fillId="41" borderId="58" xfId="0" applyNumberFormat="1" applyFont="1" applyFill="1" applyBorder="1" applyAlignment="1" applyProtection="1">
      <alignment vertical="center" shrinkToFit="1"/>
      <protection/>
    </xf>
    <xf numFmtId="180" fontId="26" fillId="33" borderId="37" xfId="0" applyNumberFormat="1" applyFont="1" applyFill="1" applyBorder="1" applyAlignment="1" applyProtection="1">
      <alignment vertical="center" shrinkToFit="1"/>
      <protection locked="0"/>
    </xf>
    <xf numFmtId="180" fontId="26" fillId="33" borderId="59" xfId="0" applyNumberFormat="1" applyFont="1" applyFill="1" applyBorder="1" applyAlignment="1" applyProtection="1">
      <alignment vertical="center" shrinkToFit="1"/>
      <protection locked="0"/>
    </xf>
    <xf numFmtId="180" fontId="26" fillId="33" borderId="60" xfId="0" applyNumberFormat="1" applyFont="1" applyFill="1" applyBorder="1" applyAlignment="1" applyProtection="1">
      <alignment vertical="center" shrinkToFit="1"/>
      <protection locked="0"/>
    </xf>
    <xf numFmtId="180" fontId="26" fillId="33" borderId="61" xfId="0" applyNumberFormat="1" applyFont="1" applyFill="1" applyBorder="1" applyAlignment="1" applyProtection="1">
      <alignment vertical="center" shrinkToFit="1"/>
      <protection locked="0"/>
    </xf>
    <xf numFmtId="180" fontId="26" fillId="33" borderId="62" xfId="0" applyNumberFormat="1" applyFont="1" applyFill="1" applyBorder="1" applyAlignment="1" applyProtection="1">
      <alignment vertical="center" shrinkToFit="1"/>
      <protection locked="0"/>
    </xf>
    <xf numFmtId="0" fontId="8" fillId="33" borderId="0" xfId="0" applyFont="1" applyFill="1" applyBorder="1" applyAlignment="1" applyProtection="1">
      <alignment horizontal="center" vertical="center"/>
      <protection locked="0"/>
    </xf>
    <xf numFmtId="0" fontId="16" fillId="0" borderId="0" xfId="0" applyFont="1" applyAlignment="1" applyProtection="1">
      <alignment vertical="center" shrinkToFit="1"/>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53" fillId="0" borderId="0" xfId="0" applyFont="1" applyBorder="1" applyAlignment="1" applyProtection="1">
      <alignment vertical="center"/>
      <protection/>
    </xf>
    <xf numFmtId="0" fontId="169" fillId="0" borderId="0" xfId="0" applyFont="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5" xfId="0" applyBorder="1" applyAlignment="1" applyProtection="1">
      <alignment horizontal="left" vertical="center"/>
      <protection/>
    </xf>
    <xf numFmtId="0" fontId="22" fillId="0" borderId="11" xfId="0" applyFont="1" applyBorder="1" applyAlignment="1" applyProtection="1">
      <alignment horizontal="left" vertical="center" shrinkToFit="1"/>
      <protection/>
    </xf>
    <xf numFmtId="0" fontId="22" fillId="0" borderId="20" xfId="0" applyFont="1" applyBorder="1" applyAlignment="1" applyProtection="1">
      <alignment vertical="center" shrinkToFit="1"/>
      <protection/>
    </xf>
    <xf numFmtId="0" fontId="22" fillId="0" borderId="34" xfId="0" applyFont="1" applyBorder="1" applyAlignment="1" applyProtection="1">
      <alignment horizontal="left" vertical="center" shrinkToFit="1"/>
      <protection/>
    </xf>
    <xf numFmtId="0" fontId="22" fillId="0" borderId="28" xfId="0" applyFont="1" applyBorder="1" applyAlignment="1" applyProtection="1">
      <alignment horizontal="left" vertical="center" shrinkToFit="1"/>
      <protection/>
    </xf>
    <xf numFmtId="0" fontId="22" fillId="0" borderId="63" xfId="0" applyFont="1" applyBorder="1" applyAlignment="1" applyProtection="1">
      <alignment horizontal="left" vertical="center" shrinkToFit="1"/>
      <protection/>
    </xf>
    <xf numFmtId="0" fontId="0" fillId="0" borderId="0" xfId="66" applyFont="1" applyBorder="1" applyAlignment="1" applyProtection="1">
      <alignment horizontal="left" vertical="center" wrapText="1"/>
      <protection/>
    </xf>
    <xf numFmtId="0" fontId="0" fillId="0" borderId="0" xfId="66" applyFont="1" applyBorder="1" applyAlignment="1" applyProtection="1">
      <alignment vertical="center" wrapText="1"/>
      <protection/>
    </xf>
    <xf numFmtId="0" fontId="0" fillId="33" borderId="0" xfId="66" applyFont="1" applyFill="1" applyBorder="1" applyAlignment="1" applyProtection="1">
      <alignment horizontal="center" vertical="center" wrapText="1"/>
      <protection/>
    </xf>
    <xf numFmtId="0" fontId="153" fillId="0" borderId="28" xfId="0" applyFont="1" applyBorder="1" applyAlignment="1" applyProtection="1">
      <alignment horizontal="right" vertical="top"/>
      <protection/>
    </xf>
    <xf numFmtId="0" fontId="0" fillId="0" borderId="0" xfId="66" applyFont="1" applyFill="1" applyBorder="1" applyAlignment="1" applyProtection="1">
      <alignment horizontal="right" vertical="center"/>
      <protection/>
    </xf>
    <xf numFmtId="0" fontId="8" fillId="0" borderId="64" xfId="0" applyFont="1" applyBorder="1" applyAlignment="1" applyProtection="1">
      <alignment horizontal="center" vertical="center"/>
      <protection/>
    </xf>
    <xf numFmtId="0" fontId="25" fillId="33" borderId="65" xfId="0" applyFont="1" applyFill="1" applyBorder="1" applyAlignment="1" applyProtection="1">
      <alignment horizontal="center" vertical="center"/>
      <protection locked="0"/>
    </xf>
    <xf numFmtId="0" fontId="145" fillId="0" borderId="15" xfId="0" applyFont="1" applyFill="1" applyBorder="1" applyAlignment="1" applyProtection="1">
      <alignment horizontal="center" vertical="center" textRotation="255" wrapText="1"/>
      <protection/>
    </xf>
    <xf numFmtId="0" fontId="8" fillId="0" borderId="15" xfId="0" applyFont="1" applyFill="1" applyBorder="1" applyAlignment="1" applyProtection="1">
      <alignment horizontal="left" vertical="center" wrapText="1"/>
      <protection/>
    </xf>
    <xf numFmtId="0" fontId="8" fillId="0" borderId="11" xfId="0" applyFont="1" applyFill="1" applyBorder="1" applyAlignment="1" applyProtection="1">
      <alignment horizontal="right" vertical="center"/>
      <protection/>
    </xf>
    <xf numFmtId="0" fontId="145" fillId="0" borderId="15" xfId="0" applyFont="1" applyFill="1" applyBorder="1" applyAlignment="1" applyProtection="1">
      <alignment horizontal="center" vertical="center" wrapText="1"/>
      <protection/>
    </xf>
    <xf numFmtId="0" fontId="141" fillId="0" borderId="11" xfId="0" applyFont="1" applyBorder="1" applyAlignment="1" applyProtection="1">
      <alignment horizontal="center" vertical="center"/>
      <protection/>
    </xf>
    <xf numFmtId="0" fontId="141" fillId="0" borderId="11" xfId="0" applyFont="1" applyBorder="1" applyAlignment="1" applyProtection="1">
      <alignment horizontal="left" vertical="center"/>
      <protection/>
    </xf>
    <xf numFmtId="0" fontId="141" fillId="0" borderId="19" xfId="0" applyFont="1" applyBorder="1" applyAlignment="1" applyProtection="1">
      <alignment horizontal="left" vertical="center"/>
      <protection/>
    </xf>
    <xf numFmtId="0" fontId="0" fillId="0" borderId="15" xfId="0" applyBorder="1" applyAlignment="1" applyProtection="1">
      <alignment vertical="center" textRotation="255" wrapText="1"/>
      <protection/>
    </xf>
    <xf numFmtId="0" fontId="8" fillId="0" borderId="19" xfId="0" applyFont="1" applyFill="1" applyBorder="1" applyAlignment="1" applyProtection="1">
      <alignment horizontal="left" vertical="center" wrapText="1"/>
      <protection/>
    </xf>
    <xf numFmtId="0" fontId="12" fillId="0" borderId="20" xfId="0" applyFont="1" applyBorder="1" applyAlignment="1" applyProtection="1">
      <alignment horizontal="left" vertical="center"/>
      <protection/>
    </xf>
    <xf numFmtId="38" fontId="25" fillId="0" borderId="16" xfId="49" applyFont="1" applyFill="1" applyBorder="1" applyAlignment="1" applyProtection="1">
      <alignment vertical="center"/>
      <protection/>
    </xf>
    <xf numFmtId="0" fontId="12" fillId="0" borderId="60" xfId="0" applyFont="1" applyBorder="1" applyAlignment="1" applyProtection="1">
      <alignment horizontal="left" vertical="center"/>
      <protection/>
    </xf>
    <xf numFmtId="0" fontId="8" fillId="0" borderId="31" xfId="0" applyFont="1" applyFill="1" applyBorder="1" applyAlignment="1" applyProtection="1">
      <alignment horizontal="center" vertical="center"/>
      <protection locked="0"/>
    </xf>
    <xf numFmtId="0" fontId="41" fillId="0" borderId="17" xfId="0" applyFont="1" applyBorder="1" applyAlignment="1" applyProtection="1">
      <alignment vertical="center" wrapText="1"/>
      <protection/>
    </xf>
    <xf numFmtId="0" fontId="41" fillId="0" borderId="10" xfId="0" applyFont="1" applyBorder="1" applyAlignment="1" applyProtection="1">
      <alignment vertical="center"/>
      <protection/>
    </xf>
    <xf numFmtId="0" fontId="9" fillId="0" borderId="0" xfId="0" applyFont="1" applyFill="1" applyBorder="1" applyAlignment="1" applyProtection="1">
      <alignment horizontal="left" vertical="center" indent="1" shrinkToFit="1"/>
      <protection/>
    </xf>
    <xf numFmtId="0" fontId="8" fillId="0" borderId="0" xfId="62" applyFont="1" applyFill="1" applyBorder="1" applyAlignment="1" applyProtection="1">
      <alignment vertical="center" wrapText="1"/>
      <protection/>
    </xf>
    <xf numFmtId="0" fontId="8" fillId="0" borderId="0" xfId="62" applyFont="1" applyFill="1" applyBorder="1" applyAlignment="1" applyProtection="1">
      <alignment horizontal="right" vertical="center" wrapText="1"/>
      <protection/>
    </xf>
    <xf numFmtId="0" fontId="8" fillId="0" borderId="20" xfId="62" applyFont="1" applyFill="1" applyBorder="1" applyAlignment="1" applyProtection="1">
      <alignment horizontal="left" vertical="top" wrapText="1"/>
      <protection/>
    </xf>
    <xf numFmtId="0" fontId="14" fillId="0" borderId="66" xfId="62" applyBorder="1" applyAlignment="1" applyProtection="1">
      <alignment horizontal="center" vertical="center"/>
      <protection/>
    </xf>
    <xf numFmtId="0" fontId="14" fillId="0" borderId="67" xfId="62" applyFill="1" applyBorder="1" applyAlignment="1" applyProtection="1">
      <alignment vertical="center"/>
      <protection/>
    </xf>
    <xf numFmtId="0" fontId="3" fillId="0" borderId="68" xfId="62" applyFont="1" applyFill="1" applyBorder="1" applyAlignment="1" applyProtection="1">
      <alignment horizontal="center" vertical="center"/>
      <protection/>
    </xf>
    <xf numFmtId="0" fontId="3" fillId="0" borderId="69" xfId="62" applyFont="1" applyFill="1" applyBorder="1" applyAlignment="1" applyProtection="1">
      <alignment horizontal="center" vertical="center"/>
      <protection/>
    </xf>
    <xf numFmtId="0" fontId="0" fillId="36" borderId="15" xfId="62" applyFont="1" applyFill="1" applyBorder="1" applyAlignment="1" applyProtection="1">
      <alignment vertical="center"/>
      <protection/>
    </xf>
    <xf numFmtId="180" fontId="26" fillId="28" borderId="70" xfId="0" applyNumberFormat="1" applyFont="1" applyFill="1" applyBorder="1" applyAlignment="1" applyProtection="1">
      <alignment vertical="center" shrinkToFit="1"/>
      <protection/>
    </xf>
    <xf numFmtId="180" fontId="26" fillId="28" borderId="59" xfId="0" applyNumberFormat="1" applyFont="1" applyFill="1" applyBorder="1" applyAlignment="1" applyProtection="1">
      <alignment vertical="center" shrinkToFit="1"/>
      <protection/>
    </xf>
    <xf numFmtId="180" fontId="26" fillId="28" borderId="37" xfId="0" applyNumberFormat="1" applyFont="1" applyFill="1" applyBorder="1" applyAlignment="1" applyProtection="1">
      <alignment vertical="center" shrinkToFit="1"/>
      <protection/>
    </xf>
    <xf numFmtId="0" fontId="10" fillId="0" borderId="0" xfId="0" applyFont="1" applyBorder="1" applyAlignment="1" applyProtection="1">
      <alignment vertical="top"/>
      <protection/>
    </xf>
    <xf numFmtId="0" fontId="41" fillId="0" borderId="0" xfId="0" applyFont="1" applyBorder="1" applyAlignment="1" applyProtection="1">
      <alignment vertical="top"/>
      <protection/>
    </xf>
    <xf numFmtId="0" fontId="41" fillId="0" borderId="29" xfId="0" applyFont="1" applyBorder="1" applyAlignment="1" applyProtection="1">
      <alignment horizontal="center" vertical="top"/>
      <protection/>
    </xf>
    <xf numFmtId="0" fontId="4" fillId="28" borderId="0" xfId="0" applyFont="1" applyFill="1" applyBorder="1" applyAlignment="1" applyProtection="1">
      <alignment horizontal="left" vertical="center" shrinkToFit="1"/>
      <protection/>
    </xf>
    <xf numFmtId="0" fontId="149" fillId="0" borderId="71" xfId="0" applyFont="1" applyBorder="1" applyAlignment="1" applyProtection="1">
      <alignment horizontal="left" vertical="center" indent="1" shrinkToFit="1"/>
      <protection locked="0"/>
    </xf>
    <xf numFmtId="0" fontId="10" fillId="0" borderId="26" xfId="0" applyFont="1" applyBorder="1" applyAlignment="1" applyProtection="1">
      <alignment vertical="center"/>
      <protection/>
    </xf>
    <xf numFmtId="0" fontId="41" fillId="0" borderId="11" xfId="0" applyFont="1" applyBorder="1" applyAlignment="1" applyProtection="1">
      <alignment horizontal="center" vertical="center" wrapText="1"/>
      <protection/>
    </xf>
    <xf numFmtId="0" fontId="41" fillId="0" borderId="0" xfId="0" applyFont="1" applyBorder="1" applyAlignment="1" applyProtection="1">
      <alignment horizontal="center" vertical="center" wrapText="1"/>
      <protection/>
    </xf>
    <xf numFmtId="0" fontId="8" fillId="0" borderId="11"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8" fillId="0" borderId="32" xfId="0" applyFont="1" applyFill="1" applyBorder="1" applyAlignment="1" applyProtection="1">
      <alignment vertical="center"/>
      <protection locked="0"/>
    </xf>
    <xf numFmtId="0" fontId="8" fillId="0" borderId="17"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8" fillId="33" borderId="31" xfId="0" applyFont="1" applyFill="1" applyBorder="1" applyAlignment="1" applyProtection="1">
      <alignment horizontal="center" vertical="center"/>
      <protection locked="0"/>
    </xf>
    <xf numFmtId="0" fontId="25" fillId="33" borderId="11" xfId="0" applyFont="1" applyFill="1" applyBorder="1" applyAlignment="1" applyProtection="1">
      <alignment vertical="center"/>
      <protection locked="0"/>
    </xf>
    <xf numFmtId="0" fontId="8" fillId="0" borderId="72" xfId="0" applyFont="1" applyBorder="1" applyAlignment="1" applyProtection="1">
      <alignment vertical="center"/>
      <protection/>
    </xf>
    <xf numFmtId="0" fontId="25" fillId="33" borderId="16" xfId="0" applyFont="1" applyFill="1" applyBorder="1" applyAlignment="1" applyProtection="1">
      <alignment vertical="center"/>
      <protection locked="0"/>
    </xf>
    <xf numFmtId="0" fontId="8" fillId="0" borderId="73" xfId="0" applyFont="1" applyBorder="1" applyAlignment="1" applyProtection="1">
      <alignment vertical="center"/>
      <protection/>
    </xf>
    <xf numFmtId="0" fontId="8" fillId="0" borderId="0" xfId="0" applyFont="1" applyFill="1" applyBorder="1" applyAlignment="1" applyProtection="1">
      <alignment vertical="center"/>
      <protection/>
    </xf>
    <xf numFmtId="0" fontId="0" fillId="0" borderId="0" xfId="0" applyFill="1" applyAlignment="1" applyProtection="1">
      <alignment horizontal="left" vertical="center"/>
      <protection/>
    </xf>
    <xf numFmtId="0" fontId="8" fillId="0" borderId="29" xfId="0" applyFont="1" applyFill="1" applyBorder="1" applyAlignment="1" applyProtection="1">
      <alignment vertical="center"/>
      <protection/>
    </xf>
    <xf numFmtId="0" fontId="0" fillId="0" borderId="0" xfId="0" applyFill="1" applyAlignment="1" applyProtection="1">
      <alignment horizontal="center" vertical="center"/>
      <protection/>
    </xf>
    <xf numFmtId="0" fontId="8" fillId="0" borderId="27" xfId="0" applyFont="1" applyFill="1" applyBorder="1" applyAlignment="1" applyProtection="1">
      <alignment vertical="center"/>
      <protection/>
    </xf>
    <xf numFmtId="0" fontId="8" fillId="0" borderId="19" xfId="0" applyFont="1" applyBorder="1" applyAlignment="1" applyProtection="1">
      <alignment vertical="center"/>
      <protection/>
    </xf>
    <xf numFmtId="0" fontId="8" fillId="0" borderId="67" xfId="0" applyFont="1" applyFill="1" applyBorder="1" applyAlignment="1" applyProtection="1">
      <alignment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right" vertical="center"/>
      <protection/>
    </xf>
    <xf numFmtId="0" fontId="8" fillId="0" borderId="20" xfId="0" applyFont="1" applyFill="1" applyBorder="1" applyAlignment="1" applyProtection="1">
      <alignment vertical="center"/>
      <protection/>
    </xf>
    <xf numFmtId="0" fontId="8" fillId="0" borderId="74" xfId="0" applyFont="1" applyFill="1" applyBorder="1" applyAlignment="1" applyProtection="1">
      <alignment vertical="center"/>
      <protection/>
    </xf>
    <xf numFmtId="0" fontId="8" fillId="33" borderId="16" xfId="0" applyFont="1" applyFill="1" applyBorder="1" applyAlignment="1" applyProtection="1">
      <alignment horizontal="center" vertical="center"/>
      <protection locked="0"/>
    </xf>
    <xf numFmtId="0" fontId="8" fillId="0" borderId="31" xfId="0" applyFont="1" applyBorder="1" applyAlignment="1" applyProtection="1">
      <alignment horizontal="left" vertical="center"/>
      <protection/>
    </xf>
    <xf numFmtId="0" fontId="8" fillId="0" borderId="31" xfId="0" applyFont="1" applyFill="1" applyBorder="1" applyAlignment="1" applyProtection="1">
      <alignment horizontal="right" vertical="center"/>
      <protection/>
    </xf>
    <xf numFmtId="0" fontId="8" fillId="0" borderId="0" xfId="0" applyFont="1" applyBorder="1" applyAlignment="1" applyProtection="1">
      <alignment vertical="center"/>
      <protection/>
    </xf>
    <xf numFmtId="0" fontId="41" fillId="0" borderId="31" xfId="0" applyFont="1" applyBorder="1" applyAlignment="1" applyProtection="1">
      <alignment horizontal="center" vertical="center" wrapText="1"/>
      <protection/>
    </xf>
    <xf numFmtId="0" fontId="8" fillId="0" borderId="0" xfId="0" applyFont="1" applyFill="1" applyBorder="1" applyAlignment="1" applyProtection="1">
      <alignment horizontal="left" vertical="center" shrinkToFit="1"/>
      <protection/>
    </xf>
    <xf numFmtId="0" fontId="8" fillId="0" borderId="75" xfId="0" applyFont="1" applyFill="1" applyBorder="1" applyAlignment="1" applyProtection="1">
      <alignment vertical="center"/>
      <protection/>
    </xf>
    <xf numFmtId="0" fontId="8" fillId="0" borderId="76" xfId="0" applyFont="1" applyFill="1" applyBorder="1" applyAlignment="1" applyProtection="1">
      <alignment vertical="center"/>
      <protection/>
    </xf>
    <xf numFmtId="0" fontId="8" fillId="0" borderId="77" xfId="0" applyFont="1" applyFill="1" applyBorder="1" applyAlignment="1" applyProtection="1">
      <alignment vertical="center"/>
      <protection/>
    </xf>
    <xf numFmtId="0" fontId="0" fillId="0" borderId="78" xfId="0" applyFont="1" applyBorder="1" applyAlignment="1" applyProtection="1">
      <alignment vertical="center"/>
      <protection/>
    </xf>
    <xf numFmtId="56" fontId="25" fillId="0" borderId="79" xfId="0" applyNumberFormat="1" applyFont="1" applyBorder="1" applyAlignment="1" applyProtection="1" quotePrefix="1">
      <alignment horizontal="center" vertical="center" wrapText="1"/>
      <protection/>
    </xf>
    <xf numFmtId="56" fontId="25" fillId="0" borderId="39" xfId="0" applyNumberFormat="1" applyFont="1" applyBorder="1" applyAlignment="1" applyProtection="1" quotePrefix="1">
      <alignment horizontal="center" vertical="center" wrapText="1"/>
      <protection/>
    </xf>
    <xf numFmtId="56" fontId="25" fillId="0" borderId="80" xfId="0" applyNumberFormat="1" applyFont="1" applyBorder="1" applyAlignment="1" applyProtection="1" quotePrefix="1">
      <alignment horizontal="center" vertical="center" wrapText="1"/>
      <protection/>
    </xf>
    <xf numFmtId="56" fontId="25" fillId="0" borderId="81" xfId="0" applyNumberFormat="1" applyFont="1" applyBorder="1" applyAlignment="1" applyProtection="1" quotePrefix="1">
      <alignment horizontal="center" vertical="center" wrapText="1"/>
      <protection/>
    </xf>
    <xf numFmtId="56" fontId="25" fillId="0" borderId="40" xfId="0" applyNumberFormat="1" applyFont="1" applyBorder="1" applyAlignment="1" applyProtection="1" quotePrefix="1">
      <alignment horizontal="center" vertical="center" wrapText="1"/>
      <protection/>
    </xf>
    <xf numFmtId="56" fontId="25" fillId="0" borderId="78" xfId="0" applyNumberFormat="1" applyFont="1" applyBorder="1" applyAlignment="1" applyProtection="1" quotePrefix="1">
      <alignment horizontal="center" vertical="center" wrapText="1"/>
      <protection/>
    </xf>
    <xf numFmtId="0" fontId="0"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66" applyFont="1" applyFill="1" applyBorder="1" applyAlignment="1" applyProtection="1">
      <alignment vertical="center"/>
      <protection/>
    </xf>
    <xf numFmtId="0" fontId="0" fillId="0" borderId="62" xfId="0" applyFont="1" applyFill="1" applyBorder="1" applyAlignment="1" applyProtection="1">
      <alignment vertical="center" wrapText="1"/>
      <protection/>
    </xf>
    <xf numFmtId="56" fontId="25" fillId="0" borderId="82" xfId="0" applyNumberFormat="1" applyFont="1" applyBorder="1" applyAlignment="1" applyProtection="1" quotePrefix="1">
      <alignment horizontal="center" vertical="center" wrapText="1"/>
      <protection/>
    </xf>
    <xf numFmtId="0" fontId="22" fillId="0" borderId="20" xfId="0" applyFont="1" applyBorder="1" applyAlignment="1" applyProtection="1">
      <alignment horizontal="left" vertical="center" shrinkToFit="1"/>
      <protection/>
    </xf>
    <xf numFmtId="0" fontId="14" fillId="36" borderId="15" xfId="62" applyFont="1" applyFill="1" applyBorder="1" applyAlignment="1" applyProtection="1">
      <alignment vertical="center"/>
      <protection/>
    </xf>
    <xf numFmtId="0" fontId="140" fillId="0" borderId="38" xfId="0" applyFont="1" applyBorder="1" applyAlignment="1" applyProtection="1">
      <alignment vertical="center" shrinkToFit="1"/>
      <protection/>
    </xf>
    <xf numFmtId="0" fontId="140" fillId="0" borderId="45" xfId="0" applyFont="1" applyBorder="1" applyAlignment="1" applyProtection="1">
      <alignment vertical="center" shrinkToFit="1"/>
      <protection/>
    </xf>
    <xf numFmtId="0" fontId="140" fillId="0" borderId="40" xfId="0" applyFont="1" applyBorder="1" applyAlignment="1" applyProtection="1">
      <alignment vertical="center" shrinkToFit="1"/>
      <protection/>
    </xf>
    <xf numFmtId="0" fontId="140" fillId="0" borderId="48" xfId="0" applyFont="1" applyBorder="1" applyAlignment="1" applyProtection="1">
      <alignment vertical="center" shrinkToFit="1"/>
      <protection/>
    </xf>
    <xf numFmtId="0" fontId="141" fillId="0" borderId="83" xfId="0" applyFont="1" applyBorder="1" applyAlignment="1" applyProtection="1">
      <alignment horizontal="center" vertical="center"/>
      <protection/>
    </xf>
    <xf numFmtId="0" fontId="141" fillId="0" borderId="34" xfId="0" applyFont="1" applyBorder="1" applyAlignment="1" applyProtection="1">
      <alignment horizontal="center" vertical="center"/>
      <protection/>
    </xf>
    <xf numFmtId="0" fontId="141" fillId="0" borderId="50" xfId="0" applyFont="1" applyBorder="1" applyAlignment="1" applyProtection="1">
      <alignment horizontal="center" vertical="center"/>
      <protection/>
    </xf>
    <xf numFmtId="0" fontId="141" fillId="0" borderId="35" xfId="0" applyFont="1" applyBorder="1" applyAlignment="1" applyProtection="1">
      <alignment horizontal="center" vertical="center"/>
      <protection/>
    </xf>
    <xf numFmtId="0" fontId="141" fillId="0" borderId="12" xfId="0" applyFont="1" applyBorder="1" applyAlignment="1" applyProtection="1">
      <alignment horizontal="center" vertical="center"/>
      <protection/>
    </xf>
    <xf numFmtId="0" fontId="141" fillId="0" borderId="33" xfId="0" applyFont="1" applyBorder="1" applyAlignment="1" applyProtection="1">
      <alignment horizontal="center" vertical="center"/>
      <protection/>
    </xf>
    <xf numFmtId="0" fontId="8" fillId="33" borderId="26" xfId="0" applyFont="1" applyFill="1" applyBorder="1" applyAlignment="1" applyProtection="1">
      <alignment horizontal="center" vertical="center"/>
      <protection locked="0"/>
    </xf>
    <xf numFmtId="0" fontId="8" fillId="33" borderId="18" xfId="0" applyFont="1" applyFill="1" applyBorder="1" applyAlignment="1" applyProtection="1">
      <alignment horizontal="center" vertical="center"/>
      <protection locked="0"/>
    </xf>
    <xf numFmtId="0" fontId="8" fillId="42" borderId="37" xfId="62" applyFont="1" applyFill="1" applyBorder="1" applyAlignment="1" applyProtection="1">
      <alignment horizontal="center" vertical="center"/>
      <protection locked="0"/>
    </xf>
    <xf numFmtId="0" fontId="8" fillId="42" borderId="60" xfId="62" applyFont="1" applyFill="1" applyBorder="1" applyAlignment="1" applyProtection="1">
      <alignment horizontal="center" vertical="center"/>
      <protection locked="0"/>
    </xf>
    <xf numFmtId="0" fontId="8" fillId="42" borderId="15" xfId="62" applyFont="1" applyFill="1" applyBorder="1" applyAlignment="1" applyProtection="1">
      <alignment horizontal="center" vertical="center"/>
      <protection locked="0"/>
    </xf>
    <xf numFmtId="0" fontId="8" fillId="42" borderId="14" xfId="62" applyFont="1" applyFill="1" applyBorder="1" applyAlignment="1" applyProtection="1">
      <alignment horizontal="center" vertical="center"/>
      <protection locked="0"/>
    </xf>
    <xf numFmtId="0" fontId="8" fillId="33" borderId="50" xfId="0" applyFont="1" applyFill="1" applyBorder="1" applyAlignment="1" applyProtection="1">
      <alignment horizontal="center" vertical="center"/>
      <protection locked="0"/>
    </xf>
    <xf numFmtId="0" fontId="8" fillId="0" borderId="10" xfId="62" applyFont="1" applyFill="1" applyBorder="1" applyAlignment="1" applyProtection="1">
      <alignment horizontal="center" vertical="center" textRotation="255"/>
      <protection/>
    </xf>
    <xf numFmtId="0" fontId="8" fillId="33" borderId="12" xfId="0" applyFont="1" applyFill="1" applyBorder="1" applyAlignment="1" applyProtection="1">
      <alignment horizontal="center" vertical="center"/>
      <protection locked="0"/>
    </xf>
    <xf numFmtId="0" fontId="0" fillId="0" borderId="10" xfId="62" applyFont="1" applyBorder="1" applyAlignment="1" applyProtection="1">
      <alignment vertical="center"/>
      <protection/>
    </xf>
    <xf numFmtId="0" fontId="0" fillId="0" borderId="14" xfId="62" applyFont="1" applyBorder="1" applyAlignment="1" applyProtection="1">
      <alignment vertical="center"/>
      <protection/>
    </xf>
    <xf numFmtId="0" fontId="140" fillId="0" borderId="43" xfId="0" applyFont="1" applyBorder="1" applyAlignment="1" applyProtection="1">
      <alignment vertical="center" shrinkToFit="1"/>
      <protection/>
    </xf>
    <xf numFmtId="0" fontId="140" fillId="0" borderId="46" xfId="0" applyFont="1" applyBorder="1" applyAlignment="1" applyProtection="1">
      <alignment vertical="center" shrinkToFit="1"/>
      <protection/>
    </xf>
    <xf numFmtId="0" fontId="140" fillId="0" borderId="39" xfId="0" applyFont="1" applyBorder="1" applyAlignment="1" applyProtection="1">
      <alignment vertical="center" shrinkToFit="1"/>
      <protection/>
    </xf>
    <xf numFmtId="0" fontId="140" fillId="0" borderId="47" xfId="0" applyFont="1" applyBorder="1" applyAlignment="1" applyProtection="1">
      <alignment vertical="center" shrinkToFit="1"/>
      <protection/>
    </xf>
    <xf numFmtId="0" fontId="0" fillId="0" borderId="43" xfId="0" applyBorder="1" applyAlignment="1" applyProtection="1">
      <alignment vertical="center" shrinkToFit="1"/>
      <protection/>
    </xf>
    <xf numFmtId="0" fontId="0" fillId="0" borderId="38" xfId="0" applyBorder="1" applyAlignment="1" applyProtection="1">
      <alignment vertical="center" shrinkToFit="1"/>
      <protection/>
    </xf>
    <xf numFmtId="0" fontId="0" fillId="0" borderId="45" xfId="0" applyBorder="1" applyAlignment="1" applyProtection="1">
      <alignment vertical="center" shrinkToFit="1"/>
      <protection/>
    </xf>
    <xf numFmtId="0" fontId="0" fillId="0" borderId="46" xfId="0" applyBorder="1" applyAlignment="1" applyProtection="1">
      <alignment vertical="center" shrinkToFit="1"/>
      <protection/>
    </xf>
    <xf numFmtId="0" fontId="0" fillId="0" borderId="39" xfId="0" applyBorder="1" applyAlignment="1" applyProtection="1">
      <alignment vertical="center" shrinkToFit="1"/>
      <protection/>
    </xf>
    <xf numFmtId="0" fontId="0" fillId="0" borderId="44" xfId="0" applyBorder="1" applyAlignment="1" applyProtection="1">
      <alignment vertical="center" shrinkToFit="1"/>
      <protection/>
    </xf>
    <xf numFmtId="0" fontId="0" fillId="0" borderId="40" xfId="0" applyBorder="1" applyAlignment="1" applyProtection="1">
      <alignment vertical="center" shrinkToFit="1"/>
      <protection/>
    </xf>
    <xf numFmtId="0" fontId="0" fillId="0" borderId="48" xfId="0" applyBorder="1" applyAlignment="1" applyProtection="1">
      <alignment vertical="center" shrinkToFit="1"/>
      <protection/>
    </xf>
    <xf numFmtId="0" fontId="0" fillId="0" borderId="47" xfId="0" applyBorder="1" applyAlignment="1" applyProtection="1">
      <alignment vertical="center" shrinkToFit="1"/>
      <protection/>
    </xf>
    <xf numFmtId="0" fontId="0" fillId="7" borderId="38" xfId="0" applyFill="1" applyBorder="1" applyAlignment="1" applyProtection="1">
      <alignment vertical="center" shrinkToFit="1"/>
      <protection/>
    </xf>
    <xf numFmtId="0" fontId="0" fillId="7" borderId="39" xfId="0" applyFill="1" applyBorder="1" applyAlignment="1" applyProtection="1">
      <alignment vertical="center" shrinkToFit="1"/>
      <protection/>
    </xf>
    <xf numFmtId="0" fontId="0" fillId="7" borderId="40" xfId="0" applyFill="1" applyBorder="1" applyAlignment="1" applyProtection="1">
      <alignment vertical="center" shrinkToFit="1"/>
      <protection/>
    </xf>
    <xf numFmtId="0" fontId="0" fillId="7" borderId="45" xfId="0" applyFill="1" applyBorder="1" applyAlignment="1" applyProtection="1">
      <alignment vertical="center" shrinkToFit="1"/>
      <protection/>
    </xf>
    <xf numFmtId="0" fontId="0" fillId="7" borderId="47" xfId="0" applyFill="1" applyBorder="1" applyAlignment="1" applyProtection="1">
      <alignment vertical="center" shrinkToFit="1"/>
      <protection/>
    </xf>
    <xf numFmtId="0" fontId="0" fillId="7" borderId="48" xfId="0" applyFill="1" applyBorder="1" applyAlignment="1" applyProtection="1">
      <alignment vertical="center" shrinkToFit="1"/>
      <protection/>
    </xf>
    <xf numFmtId="0" fontId="14" fillId="0" borderId="43" xfId="62" applyBorder="1" applyAlignment="1" applyProtection="1">
      <alignment vertical="center" shrinkToFit="1"/>
      <protection/>
    </xf>
    <xf numFmtId="0" fontId="14" fillId="0" borderId="38" xfId="62" applyBorder="1" applyAlignment="1" applyProtection="1">
      <alignment vertical="center" shrinkToFit="1"/>
      <protection/>
    </xf>
    <xf numFmtId="0" fontId="14" fillId="0" borderId="45" xfId="62" applyBorder="1" applyAlignment="1" applyProtection="1">
      <alignment vertical="center" shrinkToFit="1"/>
      <protection/>
    </xf>
    <xf numFmtId="0" fontId="14" fillId="0" borderId="46" xfId="62" applyBorder="1" applyAlignment="1" applyProtection="1">
      <alignment vertical="center" shrinkToFit="1"/>
      <protection/>
    </xf>
    <xf numFmtId="0" fontId="14" fillId="0" borderId="39" xfId="62" applyBorder="1" applyAlignment="1" applyProtection="1">
      <alignment vertical="center" shrinkToFit="1"/>
      <protection/>
    </xf>
    <xf numFmtId="0" fontId="14" fillId="0" borderId="47" xfId="62" applyBorder="1" applyAlignment="1" applyProtection="1">
      <alignment vertical="center" shrinkToFit="1"/>
      <protection/>
    </xf>
    <xf numFmtId="0" fontId="14" fillId="0" borderId="40" xfId="62" applyBorder="1" applyAlignment="1" applyProtection="1">
      <alignment vertical="center" shrinkToFit="1"/>
      <protection/>
    </xf>
    <xf numFmtId="0" fontId="14" fillId="0" borderId="48" xfId="62" applyBorder="1" applyAlignment="1" applyProtection="1">
      <alignment vertical="center" shrinkToFit="1"/>
      <protection/>
    </xf>
    <xf numFmtId="0" fontId="0" fillId="33" borderId="0" xfId="65" applyFont="1" applyFill="1" applyBorder="1" applyAlignment="1" applyProtection="1">
      <alignment horizontal="center" vertical="center"/>
      <protection locked="0"/>
    </xf>
    <xf numFmtId="0" fontId="141" fillId="42" borderId="26" xfId="62" applyFont="1" applyFill="1" applyBorder="1" applyAlignment="1" applyProtection="1">
      <alignment horizontal="center" vertical="center"/>
      <protection locked="0"/>
    </xf>
    <xf numFmtId="0" fontId="141" fillId="42" borderId="32" xfId="62" applyFont="1" applyFill="1" applyBorder="1" applyAlignment="1" applyProtection="1">
      <alignment horizontal="center" vertical="center"/>
      <protection locked="0"/>
    </xf>
    <xf numFmtId="0" fontId="141" fillId="42" borderId="18" xfId="62" applyFont="1" applyFill="1" applyBorder="1" applyAlignment="1" applyProtection="1">
      <alignment horizontal="center" vertical="center"/>
      <protection locked="0"/>
    </xf>
    <xf numFmtId="0" fontId="160" fillId="0" borderId="0" xfId="62" applyFont="1" applyBorder="1" applyAlignment="1" applyProtection="1">
      <alignment vertical="top"/>
      <protection/>
    </xf>
    <xf numFmtId="0" fontId="20" fillId="0" borderId="0" xfId="0" applyFont="1" applyBorder="1" applyAlignment="1" applyProtection="1">
      <alignment horizontal="center" vertical="top"/>
      <protection/>
    </xf>
    <xf numFmtId="0" fontId="0" fillId="0" borderId="12" xfId="0" applyBorder="1" applyAlignment="1" applyProtection="1">
      <alignment vertical="center" shrinkToFit="1"/>
      <protection/>
    </xf>
    <xf numFmtId="0" fontId="0" fillId="0" borderId="83" xfId="0" applyBorder="1" applyAlignment="1" applyProtection="1">
      <alignment vertical="center" shrinkToFit="1"/>
      <protection/>
    </xf>
    <xf numFmtId="0" fontId="0" fillId="0" borderId="50" xfId="0" applyBorder="1" applyAlignment="1" applyProtection="1">
      <alignment vertical="center" shrinkToFit="1"/>
      <protection/>
    </xf>
    <xf numFmtId="0" fontId="0" fillId="0" borderId="43" xfId="0" applyFill="1" applyBorder="1" applyAlignment="1" applyProtection="1">
      <alignment vertical="center" shrinkToFit="1"/>
      <protection/>
    </xf>
    <xf numFmtId="0" fontId="0" fillId="0" borderId="38" xfId="0" applyFill="1" applyBorder="1" applyAlignment="1" applyProtection="1">
      <alignment vertical="center" shrinkToFit="1"/>
      <protection/>
    </xf>
    <xf numFmtId="0" fontId="0" fillId="0" borderId="45" xfId="0" applyFill="1" applyBorder="1" applyAlignment="1" applyProtection="1">
      <alignment vertical="center" shrinkToFit="1"/>
      <protection/>
    </xf>
    <xf numFmtId="0" fontId="0" fillId="0" borderId="46" xfId="0" applyFill="1" applyBorder="1" applyAlignment="1" applyProtection="1">
      <alignment vertical="center" shrinkToFit="1"/>
      <protection/>
    </xf>
    <xf numFmtId="0" fontId="0" fillId="0" borderId="39" xfId="0" applyFill="1" applyBorder="1" applyAlignment="1" applyProtection="1">
      <alignment vertical="center" shrinkToFit="1"/>
      <protection/>
    </xf>
    <xf numFmtId="0" fontId="0" fillId="0" borderId="47" xfId="0" applyFill="1" applyBorder="1" applyAlignment="1" applyProtection="1">
      <alignment vertical="center" shrinkToFit="1"/>
      <protection/>
    </xf>
    <xf numFmtId="0" fontId="0" fillId="0" borderId="37" xfId="0" applyBorder="1" applyAlignment="1" applyProtection="1">
      <alignment vertical="center"/>
      <protection/>
    </xf>
    <xf numFmtId="0" fontId="0" fillId="0" borderId="13" xfId="0" applyFill="1" applyBorder="1" applyAlignment="1" applyProtection="1">
      <alignment vertical="center" shrinkToFit="1"/>
      <protection/>
    </xf>
    <xf numFmtId="0" fontId="0" fillId="0" borderId="41" xfId="0" applyFill="1" applyBorder="1" applyAlignment="1" applyProtection="1">
      <alignment vertical="center" shrinkToFit="1"/>
      <protection/>
    </xf>
    <xf numFmtId="0" fontId="0" fillId="0" borderId="42" xfId="0" applyBorder="1" applyAlignment="1" applyProtection="1">
      <alignment vertical="center" shrinkToFit="1"/>
      <protection/>
    </xf>
    <xf numFmtId="0" fontId="0" fillId="0" borderId="40" xfId="0" applyBorder="1" applyAlignment="1">
      <alignment vertical="top" textRotation="180" shrinkToFit="1"/>
    </xf>
    <xf numFmtId="0" fontId="0" fillId="0" borderId="43" xfId="0" applyBorder="1" applyAlignment="1">
      <alignment horizontal="center" textRotation="180" shrinkToFit="1"/>
    </xf>
    <xf numFmtId="0" fontId="0" fillId="0" borderId="38" xfId="0" applyBorder="1" applyAlignment="1">
      <alignment horizontal="center" textRotation="180" shrinkToFit="1"/>
    </xf>
    <xf numFmtId="0" fontId="0" fillId="0" borderId="39" xfId="0" applyBorder="1" applyAlignment="1">
      <alignment horizontal="center" textRotation="180" shrinkToFit="1"/>
    </xf>
    <xf numFmtId="185" fontId="0" fillId="0" borderId="37" xfId="0" applyNumberFormat="1" applyBorder="1" applyAlignment="1">
      <alignment horizontal="right" vertical="center" shrinkToFit="1"/>
    </xf>
    <xf numFmtId="14" fontId="0" fillId="0" borderId="0" xfId="0" applyNumberFormat="1" applyAlignment="1" applyProtection="1">
      <alignment vertical="center"/>
      <protection/>
    </xf>
    <xf numFmtId="181" fontId="0" fillId="0" borderId="0" xfId="0" applyNumberFormat="1" applyAlignment="1" applyProtection="1">
      <alignment vertical="center"/>
      <protection/>
    </xf>
    <xf numFmtId="191" fontId="0" fillId="0" borderId="44" xfId="0" applyNumberFormat="1" applyBorder="1" applyAlignment="1">
      <alignment horizontal="right" vertical="center" shrinkToFit="1"/>
    </xf>
    <xf numFmtId="191" fontId="0" fillId="0" borderId="37" xfId="0" applyNumberFormat="1" applyBorder="1" applyAlignment="1">
      <alignment horizontal="right" vertical="center" shrinkToFit="1"/>
    </xf>
    <xf numFmtId="0" fontId="0" fillId="0" borderId="39" xfId="0" applyBorder="1" applyAlignment="1" applyProtection="1">
      <alignment vertical="center"/>
      <protection/>
    </xf>
    <xf numFmtId="0" fontId="27" fillId="33" borderId="0" xfId="62" applyFont="1" applyFill="1" applyBorder="1" applyAlignment="1" applyProtection="1">
      <alignment vertical="center"/>
      <protection locked="0"/>
    </xf>
    <xf numFmtId="191" fontId="14" fillId="0" borderId="44" xfId="62" applyNumberFormat="1" applyBorder="1" applyAlignment="1" applyProtection="1">
      <alignment vertical="center" shrinkToFit="1"/>
      <protection/>
    </xf>
    <xf numFmtId="0" fontId="0" fillId="0" borderId="37" xfId="0" applyBorder="1" applyAlignment="1" applyProtection="1">
      <alignment vertical="center" shrinkToFit="1"/>
      <protection/>
    </xf>
    <xf numFmtId="191" fontId="0" fillId="0" borderId="40" xfId="0" applyNumberFormat="1" applyBorder="1" applyAlignment="1" applyProtection="1">
      <alignment vertical="center" shrinkToFit="1"/>
      <protection/>
    </xf>
    <xf numFmtId="0" fontId="0" fillId="0" borderId="15" xfId="0" applyBorder="1" applyAlignment="1" applyProtection="1">
      <alignment vertical="center"/>
      <protection/>
    </xf>
    <xf numFmtId="0" fontId="0" fillId="43" borderId="37" xfId="0" applyFill="1" applyBorder="1" applyAlignment="1" applyProtection="1">
      <alignment vertical="center"/>
      <protection/>
    </xf>
    <xf numFmtId="0" fontId="0" fillId="0" borderId="19" xfId="0" applyBorder="1" applyAlignment="1" applyProtection="1">
      <alignment vertical="center"/>
      <protection/>
    </xf>
    <xf numFmtId="0" fontId="0" fillId="0" borderId="25" xfId="0" applyBorder="1" applyAlignment="1" applyProtection="1">
      <alignment vertical="center"/>
      <protection/>
    </xf>
    <xf numFmtId="0" fontId="0" fillId="0" borderId="20" xfId="0" applyBorder="1" applyAlignment="1" applyProtection="1">
      <alignment vertical="center"/>
      <protection/>
    </xf>
    <xf numFmtId="0" fontId="0" fillId="0" borderId="14" xfId="0" applyBorder="1" applyAlignment="1" applyProtection="1">
      <alignment vertical="center"/>
      <protection/>
    </xf>
    <xf numFmtId="0" fontId="0" fillId="0" borderId="17" xfId="0" applyBorder="1" applyAlignment="1" applyProtection="1">
      <alignment vertical="center"/>
      <protection/>
    </xf>
    <xf numFmtId="0" fontId="0" fillId="13" borderId="38" xfId="0" applyFill="1" applyBorder="1" applyAlignment="1" applyProtection="1">
      <alignment vertical="center" shrinkToFit="1"/>
      <protection/>
    </xf>
    <xf numFmtId="0" fontId="0" fillId="13" borderId="39" xfId="0" applyFill="1" applyBorder="1" applyAlignment="1" applyProtection="1">
      <alignment vertical="center" shrinkToFit="1"/>
      <protection/>
    </xf>
    <xf numFmtId="0" fontId="0" fillId="13" borderId="40" xfId="0" applyFill="1" applyBorder="1" applyAlignment="1" applyProtection="1">
      <alignment vertical="center" shrinkToFit="1"/>
      <protection/>
    </xf>
    <xf numFmtId="0" fontId="0" fillId="19" borderId="38" xfId="0" applyFill="1" applyBorder="1" applyAlignment="1" applyProtection="1">
      <alignment vertical="center" shrinkToFit="1"/>
      <protection/>
    </xf>
    <xf numFmtId="0" fontId="0" fillId="19" borderId="39" xfId="0" applyFill="1" applyBorder="1" applyAlignment="1" applyProtection="1">
      <alignment vertical="center" shrinkToFit="1"/>
      <protection/>
    </xf>
    <xf numFmtId="180" fontId="0" fillId="19" borderId="40" xfId="0" applyNumberFormat="1" applyFill="1" applyBorder="1" applyAlignment="1" applyProtection="1">
      <alignment vertical="center" shrinkToFit="1"/>
      <protection/>
    </xf>
    <xf numFmtId="0" fontId="0" fillId="7" borderId="13" xfId="0" applyFill="1" applyBorder="1" applyAlignment="1" applyProtection="1">
      <alignment vertical="center" shrinkToFit="1"/>
      <protection/>
    </xf>
    <xf numFmtId="0" fontId="0" fillId="7" borderId="41" xfId="0" applyFill="1" applyBorder="1" applyAlignment="1" applyProtection="1">
      <alignment vertical="center" shrinkToFit="1"/>
      <protection/>
    </xf>
    <xf numFmtId="0" fontId="0" fillId="7" borderId="42" xfId="0" applyFill="1" applyBorder="1" applyAlignment="1" applyProtection="1">
      <alignment vertical="center" shrinkToFit="1"/>
      <protection/>
    </xf>
    <xf numFmtId="0" fontId="0" fillId="0" borderId="59" xfId="0" applyBorder="1" applyAlignment="1" applyProtection="1">
      <alignment vertical="center" shrinkToFit="1"/>
      <protection/>
    </xf>
    <xf numFmtId="0" fontId="0" fillId="0" borderId="62" xfId="0" applyBorder="1" applyAlignment="1" applyProtection="1">
      <alignment vertical="center" shrinkToFit="1"/>
      <protection/>
    </xf>
    <xf numFmtId="0" fontId="0" fillId="7" borderId="37" xfId="0" applyFill="1" applyBorder="1" applyAlignment="1" applyProtection="1">
      <alignment vertical="center"/>
      <protection/>
    </xf>
    <xf numFmtId="191" fontId="0" fillId="0" borderId="37" xfId="0" applyNumberFormat="1" applyBorder="1" applyAlignment="1" applyProtection="1">
      <alignment vertical="center" shrinkToFit="1"/>
      <protection/>
    </xf>
    <xf numFmtId="0" fontId="0" fillId="0" borderId="0" xfId="0" applyAlignment="1">
      <alignment vertical="center" textRotation="180" shrinkToFit="1"/>
    </xf>
    <xf numFmtId="0" fontId="0" fillId="44" borderId="24" xfId="0" applyFill="1" applyBorder="1" applyAlignment="1">
      <alignment vertical="center"/>
    </xf>
    <xf numFmtId="0" fontId="0" fillId="44" borderId="15" xfId="0" applyFill="1" applyBorder="1" applyAlignment="1">
      <alignment vertical="center"/>
    </xf>
    <xf numFmtId="0" fontId="0" fillId="44" borderId="28" xfId="0" applyFill="1" applyBorder="1" applyAlignment="1">
      <alignment vertical="center"/>
    </xf>
    <xf numFmtId="0" fontId="0" fillId="14" borderId="24" xfId="0" applyFill="1" applyBorder="1" applyAlignment="1">
      <alignment vertical="center"/>
    </xf>
    <xf numFmtId="0" fontId="0" fillId="14" borderId="15" xfId="0" applyFill="1" applyBorder="1" applyAlignment="1">
      <alignment vertical="center"/>
    </xf>
    <xf numFmtId="0" fontId="0" fillId="14" borderId="28" xfId="0" applyFill="1" applyBorder="1" applyAlignment="1">
      <alignment vertical="center"/>
    </xf>
    <xf numFmtId="0" fontId="0" fillId="10" borderId="24" xfId="0" applyFill="1" applyBorder="1" applyAlignment="1">
      <alignment vertical="center"/>
    </xf>
    <xf numFmtId="0" fontId="0" fillId="10" borderId="15" xfId="0" applyFill="1" applyBorder="1" applyAlignment="1">
      <alignment vertical="center"/>
    </xf>
    <xf numFmtId="0" fontId="0" fillId="10" borderId="28" xfId="0" applyFill="1" applyBorder="1" applyAlignment="1">
      <alignment vertical="center"/>
    </xf>
    <xf numFmtId="0" fontId="0" fillId="12" borderId="24" xfId="0" applyFont="1" applyFill="1" applyBorder="1" applyAlignment="1">
      <alignment vertical="center"/>
    </xf>
    <xf numFmtId="0" fontId="0" fillId="12" borderId="15" xfId="0" applyFont="1" applyFill="1" applyBorder="1" applyAlignment="1">
      <alignment vertical="center"/>
    </xf>
    <xf numFmtId="0" fontId="0" fillId="12" borderId="28" xfId="0" applyFont="1" applyFill="1" applyBorder="1" applyAlignment="1">
      <alignment vertical="center"/>
    </xf>
    <xf numFmtId="191" fontId="0" fillId="0" borderId="44" xfId="0" applyNumberFormat="1" applyBorder="1" applyAlignment="1">
      <alignment vertical="top" textRotation="180" shrinkToFit="1"/>
    </xf>
    <xf numFmtId="0" fontId="0" fillId="0" borderId="42" xfId="0" applyBorder="1" applyAlignment="1">
      <alignment vertical="top" textRotation="180" shrinkToFit="1"/>
    </xf>
    <xf numFmtId="191" fontId="0" fillId="0" borderId="40" xfId="0" applyNumberFormat="1" applyBorder="1" applyAlignment="1">
      <alignment vertical="top" textRotation="180" shrinkToFit="1"/>
    </xf>
    <xf numFmtId="0" fontId="0" fillId="40" borderId="39" xfId="0" applyFill="1" applyBorder="1" applyAlignment="1">
      <alignment horizontal="center" textRotation="180" shrinkToFit="1"/>
    </xf>
    <xf numFmtId="0" fontId="0" fillId="40" borderId="38" xfId="0" applyFill="1" applyBorder="1" applyAlignment="1">
      <alignment horizontal="center" textRotation="180" shrinkToFit="1"/>
    </xf>
    <xf numFmtId="0" fontId="0" fillId="40" borderId="46" xfId="0" applyFill="1" applyBorder="1" applyAlignment="1">
      <alignment horizontal="center" textRotation="180" shrinkToFit="1"/>
    </xf>
    <xf numFmtId="191" fontId="0" fillId="0" borderId="40" xfId="0" applyNumberFormat="1" applyFill="1" applyBorder="1" applyAlignment="1">
      <alignment vertical="top" textRotation="180" shrinkToFit="1"/>
    </xf>
    <xf numFmtId="0" fontId="0" fillId="43" borderId="38" xfId="0" applyFill="1" applyBorder="1" applyAlignment="1">
      <alignment horizontal="center" textRotation="180" shrinkToFit="1"/>
    </xf>
    <xf numFmtId="0" fontId="0" fillId="43" borderId="39" xfId="0" applyFill="1" applyBorder="1" applyAlignment="1">
      <alignment horizontal="center" textRotation="180" shrinkToFit="1"/>
    </xf>
    <xf numFmtId="0" fontId="170" fillId="0" borderId="0" xfId="0" applyFont="1" applyAlignment="1">
      <alignment vertical="center" textRotation="180" shrinkToFit="1"/>
    </xf>
    <xf numFmtId="187" fontId="22" fillId="0" borderId="32" xfId="49" applyNumberFormat="1" applyFont="1" applyFill="1" applyBorder="1" applyAlignment="1" applyProtection="1">
      <alignment horizontal="right" vertical="center" shrinkToFit="1"/>
      <protection/>
    </xf>
    <xf numFmtId="187" fontId="22" fillId="0" borderId="76" xfId="49" applyNumberFormat="1" applyFont="1" applyFill="1" applyBorder="1" applyAlignment="1" applyProtection="1">
      <alignment horizontal="right" vertical="center" shrinkToFit="1"/>
      <protection/>
    </xf>
    <xf numFmtId="0" fontId="8" fillId="0" borderId="26" xfId="0" applyFont="1" applyFill="1" applyBorder="1" applyAlignment="1" applyProtection="1">
      <alignment horizontal="center" vertical="center"/>
      <protection/>
    </xf>
    <xf numFmtId="0" fontId="8" fillId="33" borderId="18" xfId="0" applyFont="1" applyFill="1" applyBorder="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65" applyFont="1" applyFill="1" applyBorder="1" applyAlignment="1" applyProtection="1">
      <alignment horizontal="right" vertical="top"/>
      <protection/>
    </xf>
    <xf numFmtId="0" fontId="8" fillId="0" borderId="34" xfId="0" applyFont="1" applyFill="1" applyBorder="1" applyAlignment="1" applyProtection="1">
      <alignment horizontal="left" vertical="center"/>
      <protection/>
    </xf>
    <xf numFmtId="0" fontId="8" fillId="33" borderId="11" xfId="0" applyFont="1" applyFill="1" applyBorder="1" applyAlignment="1" applyProtection="1">
      <alignment horizontal="center" vertical="center"/>
      <protection locked="0"/>
    </xf>
    <xf numFmtId="0" fontId="8" fillId="33" borderId="26" xfId="0" applyFont="1" applyFill="1" applyBorder="1" applyAlignment="1" applyProtection="1">
      <alignment horizontal="center" vertical="center"/>
      <protection locked="0"/>
    </xf>
    <xf numFmtId="0" fontId="8" fillId="33" borderId="31" xfId="0" applyFont="1" applyFill="1" applyBorder="1" applyAlignment="1" applyProtection="1">
      <alignment vertical="center"/>
      <protection locked="0"/>
    </xf>
    <xf numFmtId="0" fontId="16" fillId="0" borderId="17" xfId="62" applyFont="1" applyBorder="1" applyAlignment="1" applyProtection="1">
      <alignment horizontal="center" vertical="center" wrapText="1"/>
      <protection/>
    </xf>
    <xf numFmtId="0" fontId="16" fillId="0" borderId="0" xfId="62" applyFont="1" applyBorder="1" applyAlignment="1" applyProtection="1">
      <alignment horizontal="center" vertical="center"/>
      <protection/>
    </xf>
    <xf numFmtId="0" fontId="16" fillId="0" borderId="17" xfId="62" applyFont="1" applyBorder="1" applyAlignment="1" applyProtection="1">
      <alignment horizontal="center" vertical="center"/>
      <protection/>
    </xf>
    <xf numFmtId="0" fontId="26" fillId="33" borderId="26" xfId="62" applyFont="1" applyFill="1" applyBorder="1" applyAlignment="1" applyProtection="1">
      <alignment horizontal="right" vertical="center" shrinkToFit="1"/>
      <protection locked="0"/>
    </xf>
    <xf numFmtId="0" fontId="12" fillId="0" borderId="11" xfId="0" applyFont="1" applyBorder="1" applyAlignment="1" applyProtection="1">
      <alignment/>
      <protection/>
    </xf>
    <xf numFmtId="0" fontId="0" fillId="13" borderId="24" xfId="0" applyFill="1" applyBorder="1" applyAlignment="1">
      <alignment vertical="center"/>
    </xf>
    <xf numFmtId="0" fontId="0" fillId="13" borderId="15" xfId="0" applyFill="1" applyBorder="1" applyAlignment="1">
      <alignment vertical="center"/>
    </xf>
    <xf numFmtId="0" fontId="0" fillId="13" borderId="28" xfId="0" applyFill="1" applyBorder="1" applyAlignment="1">
      <alignment vertical="center"/>
    </xf>
    <xf numFmtId="0" fontId="0" fillId="43" borderId="40" xfId="0" applyFill="1" applyBorder="1" applyAlignment="1">
      <alignment vertical="top" textRotation="180" shrinkToFit="1"/>
    </xf>
    <xf numFmtId="0" fontId="0" fillId="0" borderId="38" xfId="0" applyBorder="1" applyAlignment="1">
      <alignment horizontal="right" textRotation="180" shrinkToFit="1"/>
    </xf>
    <xf numFmtId="0" fontId="0" fillId="28" borderId="38" xfId="0" applyFill="1" applyBorder="1" applyAlignment="1">
      <alignment horizontal="center" textRotation="180" shrinkToFit="1"/>
    </xf>
    <xf numFmtId="0" fontId="0" fillId="28" borderId="39" xfId="0" applyFill="1" applyBorder="1" applyAlignment="1">
      <alignment horizontal="center" textRotation="180" shrinkToFit="1"/>
    </xf>
    <xf numFmtId="0" fontId="0" fillId="28" borderId="0" xfId="0" applyFill="1" applyAlignment="1">
      <alignment vertical="center"/>
    </xf>
    <xf numFmtId="0" fontId="0" fillId="0" borderId="84" xfId="0" applyBorder="1" applyAlignment="1">
      <alignment vertical="center" textRotation="180" shrinkToFit="1"/>
    </xf>
    <xf numFmtId="0" fontId="0" fillId="0" borderId="85" xfId="0" applyBorder="1" applyAlignment="1">
      <alignment vertical="center" textRotation="180" shrinkToFit="1"/>
    </xf>
    <xf numFmtId="0" fontId="0" fillId="0" borderId="86" xfId="0" applyBorder="1" applyAlignment="1">
      <alignment vertical="center" textRotation="180" shrinkToFit="1"/>
    </xf>
    <xf numFmtId="0" fontId="0" fillId="43" borderId="87" xfId="0" applyFill="1" applyBorder="1" applyAlignment="1">
      <alignment horizontal="center" textRotation="180" shrinkToFit="1"/>
    </xf>
    <xf numFmtId="0" fontId="0" fillId="43" borderId="88" xfId="0" applyFill="1" applyBorder="1" applyAlignment="1">
      <alignment horizontal="center" textRotation="180" shrinkToFit="1"/>
    </xf>
    <xf numFmtId="0" fontId="0" fillId="43" borderId="89" xfId="0" applyFill="1" applyBorder="1" applyAlignment="1">
      <alignment horizontal="center" textRotation="180" shrinkToFit="1"/>
    </xf>
    <xf numFmtId="0" fontId="0" fillId="43" borderId="90" xfId="0" applyFill="1" applyBorder="1" applyAlignment="1">
      <alignment horizontal="center" textRotation="180" shrinkToFit="1"/>
    </xf>
    <xf numFmtId="0" fontId="0" fillId="43" borderId="91" xfId="0" applyFill="1" applyBorder="1" applyAlignment="1">
      <alignment vertical="top" textRotation="180" shrinkToFit="1"/>
    </xf>
    <xf numFmtId="0" fontId="0" fillId="43" borderId="92" xfId="0" applyFill="1" applyBorder="1" applyAlignment="1">
      <alignment vertical="top" textRotation="180" shrinkToFit="1"/>
    </xf>
    <xf numFmtId="0" fontId="0" fillId="43" borderId="93" xfId="0" applyFill="1" applyBorder="1" applyAlignment="1">
      <alignment vertical="top" textRotation="180" shrinkToFit="1"/>
    </xf>
    <xf numFmtId="0" fontId="0" fillId="0" borderId="94" xfId="0" applyBorder="1" applyAlignment="1">
      <alignment vertical="center" textRotation="180" shrinkToFit="1"/>
    </xf>
    <xf numFmtId="0" fontId="0" fillId="14" borderId="95" xfId="0" applyFill="1" applyBorder="1" applyAlignment="1">
      <alignment vertical="center"/>
    </xf>
    <xf numFmtId="0" fontId="0" fillId="43" borderId="96" xfId="0" applyFill="1" applyBorder="1" applyAlignment="1">
      <alignment horizontal="center" textRotation="180" shrinkToFit="1"/>
    </xf>
    <xf numFmtId="0" fontId="0" fillId="43" borderId="97" xfId="0" applyFill="1" applyBorder="1" applyAlignment="1">
      <alignment horizontal="center" textRotation="180" shrinkToFit="1"/>
    </xf>
    <xf numFmtId="0" fontId="0" fillId="43" borderId="98" xfId="0" applyFill="1" applyBorder="1" applyAlignment="1">
      <alignment vertical="top" textRotation="180" shrinkToFit="1"/>
    </xf>
    <xf numFmtId="0" fontId="0" fillId="0" borderId="45" xfId="0" applyBorder="1" applyAlignment="1">
      <alignment horizontal="center" textRotation="180" shrinkToFit="1"/>
    </xf>
    <xf numFmtId="0" fontId="0" fillId="0" borderId="47" xfId="0" applyBorder="1" applyAlignment="1">
      <alignment horizontal="center" textRotation="180" shrinkToFit="1"/>
    </xf>
    <xf numFmtId="0" fontId="0" fillId="0" borderId="48" xfId="0" applyBorder="1" applyAlignment="1">
      <alignment vertical="top" textRotation="180" shrinkToFit="1"/>
    </xf>
    <xf numFmtId="0" fontId="0" fillId="45" borderId="24" xfId="0" applyFill="1" applyBorder="1" applyAlignment="1">
      <alignment vertical="center"/>
    </xf>
    <xf numFmtId="0" fontId="0" fillId="45" borderId="15" xfId="0" applyFill="1" applyBorder="1" applyAlignment="1">
      <alignment vertical="center"/>
    </xf>
    <xf numFmtId="0" fontId="0" fillId="45" borderId="28" xfId="0" applyFill="1" applyBorder="1" applyAlignment="1">
      <alignment vertical="center"/>
    </xf>
    <xf numFmtId="0" fontId="0" fillId="28" borderId="45" xfId="0" applyFill="1" applyBorder="1" applyAlignment="1">
      <alignment horizontal="center" textRotation="180" shrinkToFit="1"/>
    </xf>
    <xf numFmtId="0" fontId="0" fillId="28" borderId="47" xfId="0" applyFill="1" applyBorder="1" applyAlignment="1">
      <alignment horizontal="center" textRotation="180" shrinkToFit="1"/>
    </xf>
    <xf numFmtId="0" fontId="0" fillId="40" borderId="65" xfId="0" applyFill="1" applyBorder="1" applyAlignment="1">
      <alignment horizontal="center" textRotation="180" shrinkToFit="1"/>
    </xf>
    <xf numFmtId="191" fontId="0" fillId="33" borderId="99" xfId="0" applyNumberFormat="1" applyFill="1" applyBorder="1" applyAlignment="1">
      <alignment vertical="top" textRotation="180" shrinkToFit="1"/>
    </xf>
    <xf numFmtId="0" fontId="0" fillId="33" borderId="100" xfId="0" applyFill="1" applyBorder="1" applyAlignment="1">
      <alignment vertical="top" textRotation="180" shrinkToFit="1"/>
    </xf>
    <xf numFmtId="0" fontId="0" fillId="33" borderId="101" xfId="0" applyFill="1" applyBorder="1" applyAlignment="1">
      <alignment vertical="top" textRotation="180" shrinkToFit="1"/>
    </xf>
    <xf numFmtId="191" fontId="0" fillId="33" borderId="100" xfId="0" applyNumberFormat="1" applyFill="1" applyBorder="1" applyAlignment="1">
      <alignment vertical="top" textRotation="180" shrinkToFit="1"/>
    </xf>
    <xf numFmtId="0" fontId="0" fillId="33" borderId="102" xfId="0" applyFill="1" applyBorder="1" applyAlignment="1">
      <alignment vertical="top" textRotation="180" shrinkToFit="1"/>
    </xf>
    <xf numFmtId="0" fontId="0" fillId="0" borderId="16" xfId="62" applyFont="1" applyBorder="1" applyAlignment="1" applyProtection="1">
      <alignment vertical="center"/>
      <protection/>
    </xf>
    <xf numFmtId="0" fontId="171" fillId="28" borderId="103" xfId="0" applyFont="1" applyFill="1" applyBorder="1" applyAlignment="1">
      <alignment vertical="center" textRotation="180"/>
    </xf>
    <xf numFmtId="0" fontId="171" fillId="28" borderId="78" xfId="0" applyFont="1" applyFill="1" applyBorder="1" applyAlignment="1">
      <alignment vertical="center" textRotation="180"/>
    </xf>
    <xf numFmtId="0" fontId="171" fillId="28" borderId="104" xfId="0" applyFont="1" applyFill="1" applyBorder="1" applyAlignment="1">
      <alignment vertical="center" textRotation="180"/>
    </xf>
    <xf numFmtId="0" fontId="171" fillId="28" borderId="57" xfId="0" applyFont="1" applyFill="1" applyBorder="1" applyAlignment="1">
      <alignment vertical="center" textRotation="180"/>
    </xf>
    <xf numFmtId="0" fontId="171" fillId="28" borderId="58" xfId="0" applyFont="1" applyFill="1" applyBorder="1" applyAlignment="1">
      <alignment vertical="center" textRotation="180"/>
    </xf>
    <xf numFmtId="0" fontId="0" fillId="45" borderId="105" xfId="0" applyFill="1" applyBorder="1" applyAlignment="1">
      <alignment vertical="center"/>
    </xf>
    <xf numFmtId="0" fontId="0" fillId="45" borderId="106" xfId="0" applyFill="1" applyBorder="1" applyAlignment="1">
      <alignment vertical="center"/>
    </xf>
    <xf numFmtId="0" fontId="0" fillId="45" borderId="107" xfId="0" applyFill="1" applyBorder="1" applyAlignment="1">
      <alignment vertical="center"/>
    </xf>
    <xf numFmtId="0" fontId="0" fillId="12" borderId="105" xfId="0" applyFont="1" applyFill="1" applyBorder="1" applyAlignment="1">
      <alignment vertical="center"/>
    </xf>
    <xf numFmtId="0" fontId="0" fillId="12" borderId="106" xfId="0" applyFont="1" applyFill="1" applyBorder="1" applyAlignment="1">
      <alignment vertical="center"/>
    </xf>
    <xf numFmtId="0" fontId="0" fillId="12" borderId="107" xfId="0" applyFont="1" applyFill="1" applyBorder="1" applyAlignment="1">
      <alignment vertical="center"/>
    </xf>
    <xf numFmtId="0" fontId="0" fillId="44" borderId="105" xfId="0" applyFill="1" applyBorder="1" applyAlignment="1">
      <alignment vertical="center"/>
    </xf>
    <xf numFmtId="0" fontId="0" fillId="44" borderId="106" xfId="0" applyFill="1" applyBorder="1" applyAlignment="1">
      <alignment vertical="center"/>
    </xf>
    <xf numFmtId="0" fontId="0" fillId="44" borderId="107" xfId="0" applyFill="1" applyBorder="1" applyAlignment="1">
      <alignment vertical="center"/>
    </xf>
    <xf numFmtId="0" fontId="0" fillId="14" borderId="105" xfId="0" applyFill="1" applyBorder="1" applyAlignment="1">
      <alignment vertical="center"/>
    </xf>
    <xf numFmtId="0" fontId="0" fillId="14" borderId="106" xfId="0" applyFill="1" applyBorder="1" applyAlignment="1">
      <alignment vertical="center"/>
    </xf>
    <xf numFmtId="0" fontId="0" fillId="14" borderId="108" xfId="0" applyFill="1" applyBorder="1" applyAlignment="1">
      <alignment vertical="center"/>
    </xf>
    <xf numFmtId="0" fontId="0" fillId="14" borderId="109" xfId="0" applyFill="1" applyBorder="1" applyAlignment="1">
      <alignment vertical="center"/>
    </xf>
    <xf numFmtId="0" fontId="0" fillId="14" borderId="107" xfId="0" applyFill="1" applyBorder="1" applyAlignment="1">
      <alignment vertical="center"/>
    </xf>
    <xf numFmtId="0" fontId="0" fillId="10" borderId="105" xfId="0" applyFill="1" applyBorder="1" applyAlignment="1">
      <alignment vertical="center"/>
    </xf>
    <xf numFmtId="0" fontId="0" fillId="10" borderId="106" xfId="0" applyFill="1" applyBorder="1" applyAlignment="1">
      <alignment vertical="center"/>
    </xf>
    <xf numFmtId="0" fontId="0" fillId="10" borderId="107" xfId="0" applyFill="1" applyBorder="1" applyAlignment="1">
      <alignment vertical="center"/>
    </xf>
    <xf numFmtId="0" fontId="0" fillId="0" borderId="87" xfId="0" applyBorder="1" applyAlignment="1">
      <alignment horizontal="center" textRotation="180" shrinkToFit="1"/>
    </xf>
    <xf numFmtId="0" fontId="0" fillId="0" borderId="13" xfId="0" applyBorder="1" applyAlignment="1">
      <alignment horizontal="center" textRotation="180" shrinkToFit="1"/>
    </xf>
    <xf numFmtId="0" fontId="0" fillId="0" borderId="75" xfId="0" applyBorder="1" applyAlignment="1">
      <alignment horizontal="center" textRotation="180" shrinkToFit="1"/>
    </xf>
    <xf numFmtId="0" fontId="0" fillId="0" borderId="26" xfId="0" applyBorder="1" applyAlignment="1">
      <alignment horizontal="center" textRotation="180" shrinkToFit="1"/>
    </xf>
    <xf numFmtId="0" fontId="0" fillId="0" borderId="110" xfId="0" applyBorder="1" applyAlignment="1">
      <alignment horizontal="center" textRotation="180" shrinkToFit="1"/>
    </xf>
    <xf numFmtId="0" fontId="0" fillId="0" borderId="111" xfId="0" applyBorder="1" applyAlignment="1">
      <alignment horizontal="center" textRotation="180" shrinkToFit="1"/>
    </xf>
    <xf numFmtId="0" fontId="0" fillId="28" borderId="111" xfId="0" applyFill="1" applyBorder="1" applyAlignment="1">
      <alignment horizontal="center" textRotation="180" shrinkToFit="1"/>
    </xf>
    <xf numFmtId="0" fontId="0" fillId="28" borderId="11" xfId="0" applyFill="1" applyBorder="1" applyAlignment="1">
      <alignment horizontal="center" textRotation="180" shrinkToFit="1"/>
    </xf>
    <xf numFmtId="0" fontId="0" fillId="28" borderId="72" xfId="0" applyFill="1" applyBorder="1" applyAlignment="1">
      <alignment horizontal="center" textRotation="180" shrinkToFit="1"/>
    </xf>
    <xf numFmtId="0" fontId="0" fillId="28" borderId="12" xfId="0" applyFill="1" applyBorder="1" applyAlignment="1">
      <alignment horizontal="center" textRotation="180" shrinkToFit="1"/>
    </xf>
    <xf numFmtId="0" fontId="0" fillId="28" borderId="26" xfId="0" applyFill="1" applyBorder="1" applyAlignment="1">
      <alignment horizontal="center" textRotation="180" shrinkToFit="1"/>
    </xf>
    <xf numFmtId="0" fontId="0" fillId="28" borderId="75" xfId="0" applyFill="1" applyBorder="1" applyAlignment="1">
      <alignment horizontal="center" textRotation="180" shrinkToFit="1"/>
    </xf>
    <xf numFmtId="0" fontId="0" fillId="28" borderId="110" xfId="0" applyFill="1" applyBorder="1" applyAlignment="1">
      <alignment horizontal="center" textRotation="180" shrinkToFit="1"/>
    </xf>
    <xf numFmtId="0" fontId="0" fillId="40" borderId="87" xfId="0" applyFill="1" applyBorder="1" applyAlignment="1">
      <alignment horizontal="center" textRotation="180" shrinkToFit="1"/>
    </xf>
    <xf numFmtId="0" fontId="0" fillId="0" borderId="88" xfId="0" applyBorder="1" applyAlignment="1">
      <alignment horizontal="center" textRotation="180" shrinkToFit="1"/>
    </xf>
    <xf numFmtId="0" fontId="0" fillId="28" borderId="33" xfId="0" applyFill="1" applyBorder="1" applyAlignment="1">
      <alignment horizontal="center" textRotation="180" shrinkToFit="1"/>
    </xf>
    <xf numFmtId="0" fontId="0" fillId="0" borderId="26" xfId="0" applyFill="1" applyBorder="1" applyAlignment="1">
      <alignment horizontal="center" textRotation="180" shrinkToFit="1"/>
    </xf>
    <xf numFmtId="0" fontId="0" fillId="40" borderId="112" xfId="0" applyFill="1" applyBorder="1" applyAlignment="1">
      <alignment horizontal="center" textRotation="180" shrinkToFit="1"/>
    </xf>
    <xf numFmtId="0" fontId="0" fillId="3" borderId="65" xfId="0" applyFill="1" applyBorder="1" applyAlignment="1">
      <alignment horizontal="center" textRotation="180" shrinkToFit="1"/>
    </xf>
    <xf numFmtId="0" fontId="0" fillId="9" borderId="65" xfId="0" applyFill="1" applyBorder="1" applyAlignment="1">
      <alignment horizontal="center" textRotation="180" shrinkToFit="1"/>
    </xf>
    <xf numFmtId="0" fontId="0" fillId="3" borderId="113" xfId="0" applyFill="1" applyBorder="1" applyAlignment="1">
      <alignment horizontal="center" textRotation="180" shrinkToFit="1"/>
    </xf>
    <xf numFmtId="0" fontId="0" fillId="46" borderId="65" xfId="0" applyFill="1" applyBorder="1" applyAlignment="1">
      <alignment horizontal="center" textRotation="180" shrinkToFit="1"/>
    </xf>
    <xf numFmtId="0" fontId="0" fillId="3" borderId="114" xfId="0" applyFill="1" applyBorder="1" applyAlignment="1">
      <alignment horizontal="center" textRotation="180" shrinkToFit="1"/>
    </xf>
    <xf numFmtId="0" fontId="0" fillId="3" borderId="91" xfId="0" applyFill="1" applyBorder="1" applyAlignment="1">
      <alignment horizontal="center" textRotation="180" shrinkToFit="1"/>
    </xf>
    <xf numFmtId="0" fontId="0" fillId="9" borderId="92" xfId="0" applyFill="1" applyBorder="1" applyAlignment="1">
      <alignment horizontal="center" textRotation="180" shrinkToFit="1"/>
    </xf>
    <xf numFmtId="0" fontId="0" fillId="9" borderId="115" xfId="0" applyFill="1" applyBorder="1" applyAlignment="1">
      <alignment horizontal="center" textRotation="180" shrinkToFit="1"/>
    </xf>
    <xf numFmtId="0" fontId="0" fillId="40" borderId="113" xfId="0" applyFill="1" applyBorder="1" applyAlignment="1">
      <alignment horizontal="center" textRotation="180" shrinkToFit="1"/>
    </xf>
    <xf numFmtId="0" fontId="0" fillId="46" borderId="112" xfId="0" applyFill="1" applyBorder="1" applyAlignment="1">
      <alignment horizontal="center" textRotation="180" shrinkToFit="1"/>
    </xf>
    <xf numFmtId="0" fontId="0" fillId="46" borderId="113" xfId="0" applyFill="1" applyBorder="1" applyAlignment="1">
      <alignment horizontal="center" textRotation="180" shrinkToFit="1"/>
    </xf>
    <xf numFmtId="0" fontId="0" fillId="3" borderId="116" xfId="0" applyFill="1" applyBorder="1" applyAlignment="1">
      <alignment horizontal="center" textRotation="180" shrinkToFit="1"/>
    </xf>
    <xf numFmtId="0" fontId="0" fillId="3" borderId="64" xfId="0" applyFill="1" applyBorder="1" applyAlignment="1">
      <alignment horizontal="center" textRotation="180" shrinkToFit="1"/>
    </xf>
    <xf numFmtId="0" fontId="0" fillId="3" borderId="117" xfId="0" applyFill="1" applyBorder="1" applyAlignment="1">
      <alignment horizontal="center" textRotation="180" shrinkToFit="1"/>
    </xf>
    <xf numFmtId="0" fontId="0" fillId="46" borderId="118" xfId="0" applyFill="1" applyBorder="1" applyAlignment="1">
      <alignment horizontal="center" textRotation="180" shrinkToFit="1"/>
    </xf>
    <xf numFmtId="0" fontId="0" fillId="46" borderId="114" xfId="0" applyFill="1" applyBorder="1" applyAlignment="1">
      <alignment horizontal="center" textRotation="180" shrinkToFit="1"/>
    </xf>
    <xf numFmtId="0" fontId="0" fillId="3" borderId="118" xfId="0" applyFill="1" applyBorder="1" applyAlignment="1">
      <alignment horizontal="center" textRotation="180" shrinkToFit="1"/>
    </xf>
    <xf numFmtId="0" fontId="0" fillId="9" borderId="114" xfId="0" applyFill="1" applyBorder="1" applyAlignment="1">
      <alignment horizontal="center" textRotation="180" shrinkToFit="1"/>
    </xf>
    <xf numFmtId="0" fontId="0" fillId="3" borderId="93" xfId="0" applyFill="1" applyBorder="1" applyAlignment="1">
      <alignment horizontal="center" textRotation="180" shrinkToFit="1"/>
    </xf>
    <xf numFmtId="0" fontId="0" fillId="33" borderId="99" xfId="0" applyFill="1" applyBorder="1" applyAlignment="1">
      <alignment vertical="top" textRotation="180" shrinkToFit="1"/>
    </xf>
    <xf numFmtId="0" fontId="0" fillId="33" borderId="119" xfId="0" applyFill="1" applyBorder="1" applyAlignment="1">
      <alignment vertical="top" textRotation="180" shrinkToFit="1"/>
    </xf>
    <xf numFmtId="0" fontId="0" fillId="33" borderId="120" xfId="0" applyFill="1" applyBorder="1" applyAlignment="1">
      <alignment vertical="top" textRotation="180" shrinkToFit="1"/>
    </xf>
    <xf numFmtId="0" fontId="0" fillId="33" borderId="121" xfId="0" applyFill="1" applyBorder="1" applyAlignment="1">
      <alignment vertical="top" textRotation="180" shrinkToFit="1"/>
    </xf>
    <xf numFmtId="191" fontId="0" fillId="33" borderId="102" xfId="0" applyNumberFormat="1" applyFill="1" applyBorder="1" applyAlignment="1">
      <alignment vertical="top" textRotation="180" shrinkToFit="1"/>
    </xf>
    <xf numFmtId="0" fontId="0" fillId="33" borderId="122" xfId="0" applyFill="1" applyBorder="1" applyAlignment="1">
      <alignment vertical="top" textRotation="180" shrinkToFit="1"/>
    </xf>
    <xf numFmtId="0" fontId="0" fillId="33" borderId="123" xfId="0" applyFill="1" applyBorder="1" applyAlignment="1">
      <alignment vertical="top" textRotation="180" shrinkToFit="1"/>
    </xf>
    <xf numFmtId="0" fontId="171" fillId="28" borderId="124" xfId="0" applyFont="1" applyFill="1" applyBorder="1" applyAlignment="1">
      <alignment vertical="center" textRotation="180"/>
    </xf>
    <xf numFmtId="0" fontId="0" fillId="0" borderId="57" xfId="0" applyFill="1" applyBorder="1" applyAlignment="1">
      <alignment horizontal="center" textRotation="180" shrinkToFit="1"/>
    </xf>
    <xf numFmtId="0" fontId="0" fillId="3" borderId="61" xfId="0" applyFill="1" applyBorder="1" applyAlignment="1">
      <alignment horizontal="center" textRotation="180" shrinkToFit="1"/>
    </xf>
    <xf numFmtId="0" fontId="0" fillId="0" borderId="26" xfId="0" applyBorder="1" applyAlignment="1" applyProtection="1">
      <alignment vertical="center" shrinkToFit="1"/>
      <protection/>
    </xf>
    <xf numFmtId="0" fontId="0" fillId="0" borderId="32" xfId="0" applyBorder="1" applyAlignment="1" applyProtection="1">
      <alignment vertical="center" shrinkToFit="1"/>
      <protection/>
    </xf>
    <xf numFmtId="0" fontId="0" fillId="0" borderId="18" xfId="0" applyBorder="1" applyAlignment="1" applyProtection="1">
      <alignment vertical="center" shrinkToFit="1"/>
      <protection/>
    </xf>
    <xf numFmtId="0" fontId="172" fillId="0" borderId="16" xfId="62" applyFont="1" applyBorder="1" applyAlignment="1" applyProtection="1">
      <alignment vertical="center"/>
      <protection/>
    </xf>
    <xf numFmtId="0" fontId="150" fillId="0" borderId="0" xfId="0" applyFont="1" applyAlignment="1" applyProtection="1">
      <alignment vertical="center" wrapText="1"/>
      <protection/>
    </xf>
    <xf numFmtId="0" fontId="0" fillId="0" borderId="0" xfId="0" applyFont="1" applyAlignment="1" applyProtection="1">
      <alignment vertical="center"/>
      <protection/>
    </xf>
    <xf numFmtId="0" fontId="145" fillId="0" borderId="0" xfId="0" applyFont="1" applyAlignment="1" applyProtection="1">
      <alignment vertical="center" wrapText="1"/>
      <protection/>
    </xf>
    <xf numFmtId="0" fontId="47" fillId="38" borderId="0" xfId="62" applyFont="1" applyFill="1" applyBorder="1" applyAlignment="1" applyProtection="1">
      <alignment horizontal="center" vertical="top"/>
      <protection/>
    </xf>
    <xf numFmtId="0" fontId="4" fillId="40" borderId="28" xfId="62" applyFont="1" applyFill="1" applyBorder="1" applyAlignment="1" applyProtection="1">
      <alignment vertical="center" wrapText="1"/>
      <protection locked="0"/>
    </xf>
    <xf numFmtId="0" fontId="166" fillId="0" borderId="125" xfId="0" applyFont="1" applyBorder="1" applyAlignment="1" applyProtection="1">
      <alignment horizontal="right" vertical="center"/>
      <protection/>
    </xf>
    <xf numFmtId="0" fontId="166" fillId="0" borderId="126" xfId="0" applyFont="1" applyBorder="1" applyAlignment="1" applyProtection="1">
      <alignment horizontal="left" vertical="center" indent="2"/>
      <protection/>
    </xf>
    <xf numFmtId="189" fontId="173" fillId="0" borderId="127" xfId="0" applyNumberFormat="1" applyFont="1" applyBorder="1" applyAlignment="1" applyProtection="1">
      <alignment vertical="center"/>
      <protection locked="0"/>
    </xf>
    <xf numFmtId="0" fontId="26" fillId="33" borderId="27" xfId="0" applyFont="1" applyFill="1" applyBorder="1" applyAlignment="1" applyProtection="1">
      <alignment horizontal="center" vertical="center"/>
      <protection locked="0"/>
    </xf>
    <xf numFmtId="0" fontId="26" fillId="33" borderId="41" xfId="0" applyFont="1" applyFill="1" applyBorder="1" applyAlignment="1" applyProtection="1">
      <alignment horizontal="center" vertical="center"/>
      <protection locked="0"/>
    </xf>
    <xf numFmtId="0" fontId="26" fillId="33" borderId="128" xfId="0" applyFont="1" applyFill="1" applyBorder="1" applyAlignment="1" applyProtection="1">
      <alignment horizontal="center" vertical="center" shrinkToFit="1"/>
      <protection locked="0"/>
    </xf>
    <xf numFmtId="0" fontId="26" fillId="33" borderId="104" xfId="0" applyFont="1" applyFill="1" applyBorder="1" applyAlignment="1" applyProtection="1">
      <alignment horizontal="center" vertical="center" shrinkToFit="1"/>
      <protection locked="0"/>
    </xf>
    <xf numFmtId="0" fontId="26" fillId="33" borderId="74" xfId="0" applyFont="1" applyFill="1" applyBorder="1" applyAlignment="1" applyProtection="1">
      <alignment horizontal="center" vertical="center"/>
      <protection locked="0"/>
    </xf>
    <xf numFmtId="0" fontId="149" fillId="0" borderId="0" xfId="0" applyFont="1" applyBorder="1" applyAlignment="1" applyProtection="1">
      <alignment vertical="center"/>
      <protection/>
    </xf>
    <xf numFmtId="0" fontId="8" fillId="33" borderId="14" xfId="0" applyFont="1" applyFill="1" applyBorder="1" applyAlignment="1" applyProtection="1">
      <alignment horizontal="center" vertical="center" shrinkToFit="1"/>
      <protection locked="0"/>
    </xf>
    <xf numFmtId="0" fontId="174" fillId="0" borderId="0" xfId="0" applyFont="1" applyBorder="1" applyAlignment="1" applyProtection="1">
      <alignment vertical="center"/>
      <protection/>
    </xf>
    <xf numFmtId="0" fontId="33" fillId="0" borderId="0" xfId="66" applyFont="1" applyAlignment="1" applyProtection="1">
      <alignment horizontal="center" vertical="center"/>
      <protection/>
    </xf>
    <xf numFmtId="0" fontId="0" fillId="0" borderId="0" xfId="0" applyAlignment="1" applyProtection="1">
      <alignment vertical="center"/>
      <protection/>
    </xf>
    <xf numFmtId="0" fontId="0" fillId="33" borderId="24" xfId="66" applyFont="1" applyFill="1" applyBorder="1" applyAlignment="1" applyProtection="1">
      <alignment horizontal="center" vertical="center" wrapText="1"/>
      <protection/>
    </xf>
    <xf numFmtId="0" fontId="0" fillId="0" borderId="15" xfId="0" applyBorder="1" applyAlignment="1" applyProtection="1">
      <alignment vertical="center"/>
      <protection/>
    </xf>
    <xf numFmtId="0" fontId="0" fillId="0" borderId="28" xfId="0" applyBorder="1" applyAlignment="1" applyProtection="1">
      <alignment vertical="center"/>
      <protection/>
    </xf>
    <xf numFmtId="0" fontId="0" fillId="28" borderId="24" xfId="66" applyFont="1" applyFill="1" applyBorder="1" applyAlignment="1" applyProtection="1">
      <alignment horizontal="center" vertical="center" wrapText="1"/>
      <protection/>
    </xf>
    <xf numFmtId="0" fontId="0" fillId="28" borderId="15" xfId="0" applyFill="1" applyBorder="1" applyAlignment="1" applyProtection="1">
      <alignment vertical="center"/>
      <protection/>
    </xf>
    <xf numFmtId="0" fontId="0" fillId="28" borderId="28" xfId="0" applyFill="1" applyBorder="1" applyAlignment="1" applyProtection="1">
      <alignment vertical="center"/>
      <protection/>
    </xf>
    <xf numFmtId="0" fontId="0" fillId="0" borderId="0" xfId="66" applyFont="1" applyFill="1" applyBorder="1" applyAlignment="1" applyProtection="1">
      <alignment horizontal="left" vertical="center" wrapText="1"/>
      <protection/>
    </xf>
    <xf numFmtId="0" fontId="0" fillId="0" borderId="0" xfId="66" applyFont="1" applyBorder="1" applyAlignment="1" applyProtection="1">
      <alignment horizontal="left" vertical="center" wrapText="1"/>
      <protection/>
    </xf>
    <xf numFmtId="0" fontId="7" fillId="0" borderId="24" xfId="66" applyFont="1" applyBorder="1" applyAlignment="1" applyProtection="1">
      <alignment horizontal="center" vertical="center"/>
      <protection/>
    </xf>
    <xf numFmtId="0" fontId="7" fillId="0" borderId="15" xfId="66" applyFont="1" applyBorder="1" applyAlignment="1" applyProtection="1">
      <alignment horizontal="center" vertical="center"/>
      <protection/>
    </xf>
    <xf numFmtId="0" fontId="7" fillId="0" borderId="28" xfId="66" applyFont="1" applyBorder="1" applyAlignment="1" applyProtection="1">
      <alignment horizontal="center" vertical="center"/>
      <protection/>
    </xf>
    <xf numFmtId="0" fontId="0" fillId="0" borderId="20" xfId="66" applyFont="1" applyFill="1" applyBorder="1" applyAlignment="1" applyProtection="1">
      <alignment horizontal="left" vertical="center" wrapText="1"/>
      <protection/>
    </xf>
    <xf numFmtId="0" fontId="0" fillId="40" borderId="24" xfId="66" applyFont="1" applyFill="1" applyBorder="1" applyAlignment="1" applyProtection="1">
      <alignment horizontal="center" vertical="center" wrapText="1"/>
      <protection/>
    </xf>
    <xf numFmtId="0" fontId="0" fillId="40" borderId="15" xfId="0" applyFill="1" applyBorder="1" applyAlignment="1" applyProtection="1">
      <alignment vertical="center"/>
      <protection/>
    </xf>
    <xf numFmtId="0" fontId="0" fillId="40" borderId="28" xfId="0" applyFill="1" applyBorder="1" applyAlignment="1" applyProtection="1">
      <alignment vertical="center"/>
      <protection/>
    </xf>
    <xf numFmtId="0" fontId="8" fillId="0" borderId="24" xfId="66" applyFont="1" applyBorder="1" applyAlignment="1" applyProtection="1">
      <alignment vertical="center"/>
      <protection/>
    </xf>
    <xf numFmtId="0" fontId="0" fillId="0" borderId="129" xfId="0" applyBorder="1" applyAlignment="1" applyProtection="1">
      <alignment vertical="center"/>
      <protection/>
    </xf>
    <xf numFmtId="0" fontId="14" fillId="33" borderId="122" xfId="66" applyFont="1" applyFill="1" applyBorder="1" applyAlignment="1" applyProtection="1">
      <alignment horizontal="center" vertical="center"/>
      <protection locked="0"/>
    </xf>
    <xf numFmtId="0" fontId="0" fillId="33" borderId="21" xfId="0" applyFont="1" applyFill="1" applyBorder="1" applyAlignment="1" applyProtection="1">
      <alignment horizontal="center" vertical="center"/>
      <protection locked="0"/>
    </xf>
    <xf numFmtId="0" fontId="0" fillId="33" borderId="130" xfId="0" applyFont="1" applyFill="1" applyBorder="1" applyAlignment="1" applyProtection="1">
      <alignment horizontal="center" vertical="center"/>
      <protection locked="0"/>
    </xf>
    <xf numFmtId="0" fontId="0" fillId="0" borderId="17" xfId="66" applyFont="1" applyBorder="1" applyAlignment="1" applyProtection="1">
      <alignment horizontal="left" vertical="center" wrapText="1"/>
      <protection/>
    </xf>
    <xf numFmtId="0" fontId="0" fillId="0" borderId="20" xfId="66" applyFont="1" applyBorder="1" applyAlignment="1" applyProtection="1">
      <alignment horizontal="left" vertical="center" wrapText="1"/>
      <protection/>
    </xf>
    <xf numFmtId="0" fontId="8" fillId="0" borderId="24" xfId="0" applyFont="1" applyFill="1" applyBorder="1" applyAlignment="1" applyProtection="1">
      <alignment vertical="center" wrapText="1"/>
      <protection/>
    </xf>
    <xf numFmtId="0" fontId="0" fillId="0" borderId="24" xfId="66" applyFont="1" applyBorder="1" applyAlignment="1" applyProtection="1">
      <alignment horizontal="center" vertical="center"/>
      <protection/>
    </xf>
    <xf numFmtId="0" fontId="0" fillId="0" borderId="15" xfId="66" applyFont="1" applyBorder="1" applyAlignment="1" applyProtection="1">
      <alignment horizontal="center" vertical="center"/>
      <protection/>
    </xf>
    <xf numFmtId="0" fontId="0" fillId="0" borderId="122" xfId="66" applyFont="1" applyBorder="1" applyAlignment="1" applyProtection="1">
      <alignment horizontal="center" vertical="center" wrapText="1"/>
      <protection/>
    </xf>
    <xf numFmtId="0" fontId="0" fillId="0" borderId="21" xfId="0" applyFont="1" applyBorder="1" applyAlignment="1" applyProtection="1">
      <alignment vertical="center" wrapText="1"/>
      <protection/>
    </xf>
    <xf numFmtId="0" fontId="0" fillId="0" borderId="130" xfId="0" applyFont="1" applyBorder="1" applyAlignment="1" applyProtection="1">
      <alignment vertical="center" wrapText="1"/>
      <protection/>
    </xf>
    <xf numFmtId="0" fontId="8" fillId="0" borderId="15" xfId="66" applyFont="1" applyBorder="1" applyAlignment="1" applyProtection="1">
      <alignment vertical="center"/>
      <protection/>
    </xf>
    <xf numFmtId="0" fontId="8" fillId="0" borderId="129" xfId="66" applyFont="1" applyBorder="1" applyAlignment="1" applyProtection="1">
      <alignment vertical="center"/>
      <protection/>
    </xf>
    <xf numFmtId="0" fontId="14" fillId="33" borderId="122" xfId="66"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0" fillId="33" borderId="130" xfId="0" applyFill="1" applyBorder="1" applyAlignment="1" applyProtection="1">
      <alignment horizontal="center" vertical="center"/>
      <protection locked="0"/>
    </xf>
    <xf numFmtId="0" fontId="0" fillId="0" borderId="15" xfId="0" applyFont="1" applyFill="1" applyBorder="1" applyAlignment="1" applyProtection="1">
      <alignment vertical="center"/>
      <protection/>
    </xf>
    <xf numFmtId="0" fontId="0" fillId="0" borderId="129" xfId="0" applyFont="1" applyFill="1" applyBorder="1" applyAlignment="1" applyProtection="1">
      <alignment vertical="center"/>
      <protection/>
    </xf>
    <xf numFmtId="0" fontId="14" fillId="33" borderId="21" xfId="66" applyFill="1" applyBorder="1" applyAlignment="1" applyProtection="1">
      <alignment horizontal="center" vertical="center"/>
      <protection locked="0"/>
    </xf>
    <xf numFmtId="0" fontId="14" fillId="33" borderId="130" xfId="66" applyFill="1" applyBorder="1" applyAlignment="1" applyProtection="1">
      <alignment horizontal="center" vertical="center"/>
      <protection locked="0"/>
    </xf>
    <xf numFmtId="0" fontId="0" fillId="0" borderId="14" xfId="66" applyFont="1" applyFill="1" applyBorder="1" applyAlignment="1" applyProtection="1">
      <alignment vertical="center"/>
      <protection/>
    </xf>
    <xf numFmtId="0" fontId="0" fillId="0" borderId="11" xfId="66" applyFont="1" applyFill="1" applyBorder="1" applyAlignment="1" applyProtection="1">
      <alignment vertical="center"/>
      <protection/>
    </xf>
    <xf numFmtId="0" fontId="0" fillId="0" borderId="14" xfId="66" applyFont="1" applyFill="1" applyBorder="1" applyAlignment="1" applyProtection="1">
      <alignment horizontal="center" vertical="center" textRotation="255"/>
      <protection/>
    </xf>
    <xf numFmtId="0" fontId="0" fillId="0" borderId="11"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4" fillId="0" borderId="17" xfId="66" applyFont="1" applyFill="1" applyBorder="1" applyAlignment="1" applyProtection="1">
      <alignment vertical="center"/>
      <protection/>
    </xf>
    <xf numFmtId="0" fontId="14" fillId="0" borderId="0" xfId="66" applyFont="1" applyFill="1" applyBorder="1" applyAlignment="1" applyProtection="1">
      <alignment vertical="center"/>
      <protection/>
    </xf>
    <xf numFmtId="0" fontId="14" fillId="0" borderId="10" xfId="66" applyFont="1" applyFill="1" applyBorder="1" applyAlignment="1" applyProtection="1">
      <alignment vertical="center"/>
      <protection/>
    </xf>
    <xf numFmtId="0" fontId="14" fillId="0" borderId="16" xfId="66" applyFont="1" applyFill="1" applyBorder="1" applyAlignment="1" applyProtection="1">
      <alignment vertical="center"/>
      <protection/>
    </xf>
    <xf numFmtId="0" fontId="8" fillId="0" borderId="15" xfId="0" applyFont="1" applyFill="1" applyBorder="1" applyAlignment="1" applyProtection="1">
      <alignment vertical="center" wrapText="1"/>
      <protection/>
    </xf>
    <xf numFmtId="0" fontId="8" fillId="0" borderId="129" xfId="0" applyFont="1" applyFill="1" applyBorder="1" applyAlignment="1" applyProtection="1">
      <alignment vertical="center" wrapText="1"/>
      <protection/>
    </xf>
    <xf numFmtId="0" fontId="0" fillId="0" borderId="24" xfId="66" applyFont="1" applyBorder="1" applyAlignment="1" applyProtection="1">
      <alignment vertical="center"/>
      <protection/>
    </xf>
    <xf numFmtId="0" fontId="0" fillId="0" borderId="15" xfId="66" applyFont="1" applyBorder="1" applyAlignment="1" applyProtection="1">
      <alignment vertical="center"/>
      <protection/>
    </xf>
    <xf numFmtId="0" fontId="0" fillId="0" borderId="28" xfId="66" applyFont="1" applyBorder="1" applyAlignment="1" applyProtection="1">
      <alignment vertical="center"/>
      <protection/>
    </xf>
    <xf numFmtId="0" fontId="8" fillId="0" borderId="24" xfId="66" applyFont="1" applyBorder="1" applyAlignment="1" applyProtection="1">
      <alignment vertical="center" wrapText="1"/>
      <protection/>
    </xf>
    <xf numFmtId="0" fontId="8" fillId="0" borderId="15" xfId="66" applyFont="1" applyBorder="1" applyAlignment="1" applyProtection="1">
      <alignment vertical="center" wrapText="1"/>
      <protection/>
    </xf>
    <xf numFmtId="0" fontId="8" fillId="0" borderId="129" xfId="66" applyFont="1" applyBorder="1" applyAlignment="1" applyProtection="1">
      <alignment vertical="center" wrapText="1"/>
      <protection/>
    </xf>
    <xf numFmtId="0" fontId="14" fillId="33" borderId="21" xfId="66" applyFont="1" applyFill="1" applyBorder="1" applyAlignment="1" applyProtection="1">
      <alignment horizontal="center" vertical="center"/>
      <protection locked="0"/>
    </xf>
    <xf numFmtId="0" fontId="14" fillId="33" borderId="130" xfId="66" applyFont="1" applyFill="1" applyBorder="1" applyAlignment="1" applyProtection="1">
      <alignment horizontal="center" vertical="center"/>
      <protection locked="0"/>
    </xf>
    <xf numFmtId="0" fontId="0" fillId="0" borderId="60" xfId="0" applyFont="1" applyFill="1" applyBorder="1" applyAlignment="1" applyProtection="1">
      <alignment vertical="center" wrapText="1"/>
      <protection/>
    </xf>
    <xf numFmtId="0" fontId="0" fillId="0" borderId="14" xfId="66" applyFont="1" applyBorder="1" applyAlignment="1" applyProtection="1">
      <alignment horizontal="center" vertical="center" textRotation="255"/>
      <protection/>
    </xf>
    <xf numFmtId="0" fontId="0" fillId="0" borderId="17" xfId="66" applyFont="1" applyBorder="1" applyAlignment="1" applyProtection="1">
      <alignment horizontal="center" vertical="center" textRotation="255"/>
      <protection/>
    </xf>
    <xf numFmtId="0" fontId="0" fillId="0" borderId="10" xfId="66" applyFont="1" applyBorder="1" applyAlignment="1" applyProtection="1">
      <alignment horizontal="center" vertical="center" textRotation="255"/>
      <protection/>
    </xf>
    <xf numFmtId="0" fontId="7" fillId="0" borderId="24" xfId="66" applyFont="1" applyBorder="1" applyAlignment="1" applyProtection="1">
      <alignment horizontal="left" vertical="center" shrinkToFit="1"/>
      <protection/>
    </xf>
    <xf numFmtId="0" fontId="7" fillId="0" borderId="28" xfId="66" applyFont="1" applyBorder="1" applyAlignment="1" applyProtection="1">
      <alignment horizontal="left" vertical="center" shrinkToFit="1"/>
      <protection/>
    </xf>
    <xf numFmtId="0" fontId="7" fillId="0" borderId="24" xfId="66" applyFont="1" applyBorder="1" applyAlignment="1" applyProtection="1">
      <alignment horizontal="center" vertical="center" shrinkToFit="1"/>
      <protection/>
    </xf>
    <xf numFmtId="0" fontId="7" fillId="0" borderId="28" xfId="66" applyFont="1" applyBorder="1" applyAlignment="1" applyProtection="1">
      <alignment horizontal="center" vertical="center" shrinkToFit="1"/>
      <protection/>
    </xf>
    <xf numFmtId="0" fontId="8" fillId="0" borderId="24" xfId="66" applyFont="1" applyBorder="1" applyAlignment="1" applyProtection="1">
      <alignment horizontal="left" vertical="center"/>
      <protection/>
    </xf>
    <xf numFmtId="0" fontId="8" fillId="0" borderId="15" xfId="66" applyFont="1" applyBorder="1" applyAlignment="1" applyProtection="1">
      <alignment horizontal="left" vertical="center"/>
      <protection/>
    </xf>
    <xf numFmtId="0" fontId="8" fillId="0" borderId="129" xfId="66" applyFont="1" applyBorder="1" applyAlignment="1" applyProtection="1">
      <alignment horizontal="left" vertical="center"/>
      <protection/>
    </xf>
    <xf numFmtId="0" fontId="175" fillId="0" borderId="0" xfId="0" applyFont="1" applyBorder="1" applyAlignment="1" applyProtection="1">
      <alignment horizontal="left" vertical="top" wrapText="1"/>
      <protection/>
    </xf>
    <xf numFmtId="0" fontId="175" fillId="0" borderId="20" xfId="0" applyFont="1" applyBorder="1" applyAlignment="1" applyProtection="1">
      <alignment horizontal="left" vertical="top" wrapText="1"/>
      <protection/>
    </xf>
    <xf numFmtId="0" fontId="175" fillId="0" borderId="16" xfId="0" applyFont="1" applyBorder="1" applyAlignment="1" applyProtection="1">
      <alignment horizontal="left" vertical="top" wrapText="1"/>
      <protection/>
    </xf>
    <xf numFmtId="0" fontId="175" fillId="0" borderId="25" xfId="0" applyFont="1" applyBorder="1" applyAlignment="1" applyProtection="1">
      <alignment horizontal="left" vertical="top" wrapText="1"/>
      <protection/>
    </xf>
    <xf numFmtId="0" fontId="153" fillId="0" borderId="0" xfId="0" applyFont="1" applyBorder="1" applyAlignment="1" applyProtection="1">
      <alignment vertical="top" wrapText="1"/>
      <protection/>
    </xf>
    <xf numFmtId="49" fontId="176" fillId="47" borderId="31" xfId="0" applyNumberFormat="1" applyFont="1" applyFill="1" applyBorder="1" applyAlignment="1" applyProtection="1">
      <alignment horizontal="center" vertical="center" shrinkToFit="1"/>
      <protection locked="0"/>
    </xf>
    <xf numFmtId="49" fontId="176" fillId="47" borderId="131" xfId="0" applyNumberFormat="1" applyFont="1" applyFill="1" applyBorder="1" applyAlignment="1" applyProtection="1">
      <alignment horizontal="center" vertical="center" shrinkToFit="1"/>
      <protection locked="0"/>
    </xf>
    <xf numFmtId="188" fontId="176" fillId="47" borderId="18" xfId="0" applyNumberFormat="1" applyFont="1" applyFill="1" applyBorder="1" applyAlignment="1" applyProtection="1">
      <alignment horizontal="left" vertical="center" shrinkToFit="1"/>
      <protection locked="0"/>
    </xf>
    <xf numFmtId="188" fontId="176" fillId="33" borderId="18" xfId="0" applyNumberFormat="1" applyFont="1" applyFill="1" applyBorder="1" applyAlignment="1" applyProtection="1">
      <alignment horizontal="left" vertical="center" shrinkToFit="1"/>
      <protection locked="0"/>
    </xf>
    <xf numFmtId="188" fontId="176" fillId="33" borderId="35" xfId="0" applyNumberFormat="1" applyFont="1" applyFill="1" applyBorder="1" applyAlignment="1" applyProtection="1">
      <alignment horizontal="left" vertical="center" shrinkToFit="1"/>
      <protection locked="0"/>
    </xf>
    <xf numFmtId="0" fontId="153" fillId="0" borderId="0" xfId="0" applyFont="1" applyBorder="1" applyAlignment="1" applyProtection="1">
      <alignment vertical="center" textRotation="255"/>
      <protection/>
    </xf>
    <xf numFmtId="0" fontId="161" fillId="0" borderId="0" xfId="0" applyFont="1" applyBorder="1" applyAlignment="1" applyProtection="1">
      <alignment vertical="center"/>
      <protection/>
    </xf>
    <xf numFmtId="0" fontId="141" fillId="0" borderId="83" xfId="0" applyFont="1" applyBorder="1" applyAlignment="1" applyProtection="1">
      <alignment horizontal="center" vertical="center" shrinkToFit="1"/>
      <protection/>
    </xf>
    <xf numFmtId="0" fontId="141" fillId="0" borderId="32" xfId="0" applyFont="1" applyBorder="1" applyAlignment="1" applyProtection="1">
      <alignment horizontal="center" vertical="center" shrinkToFit="1"/>
      <protection/>
    </xf>
    <xf numFmtId="0" fontId="141" fillId="0" borderId="34" xfId="0" applyFont="1" applyBorder="1" applyAlignment="1" applyProtection="1">
      <alignment horizontal="center" vertical="center" shrinkToFit="1"/>
      <protection/>
    </xf>
    <xf numFmtId="0" fontId="141" fillId="0" borderId="50" xfId="0" applyFont="1" applyBorder="1" applyAlignment="1" applyProtection="1">
      <alignment horizontal="center" vertical="center"/>
      <protection/>
    </xf>
    <xf numFmtId="0" fontId="141" fillId="0" borderId="18" xfId="0" applyFont="1" applyBorder="1" applyAlignment="1" applyProtection="1">
      <alignment horizontal="center" vertical="center"/>
      <protection/>
    </xf>
    <xf numFmtId="0" fontId="141" fillId="0" borderId="35" xfId="0" applyFont="1" applyBorder="1" applyAlignment="1" applyProtection="1">
      <alignment horizontal="center" vertical="center"/>
      <protection/>
    </xf>
    <xf numFmtId="0" fontId="141" fillId="0" borderId="11" xfId="0" applyFont="1" applyBorder="1" applyAlignment="1" applyProtection="1">
      <alignment horizontal="right" vertical="center"/>
      <protection/>
    </xf>
    <xf numFmtId="0" fontId="141" fillId="0" borderId="11" xfId="0" applyFont="1" applyBorder="1" applyAlignment="1" applyProtection="1">
      <alignment horizontal="left" vertical="center"/>
      <protection/>
    </xf>
    <xf numFmtId="0" fontId="141" fillId="0" borderId="83" xfId="0" applyFont="1" applyBorder="1" applyAlignment="1" applyProtection="1">
      <alignment horizontal="center" vertical="center"/>
      <protection/>
    </xf>
    <xf numFmtId="0" fontId="141" fillId="0" borderId="32" xfId="0" applyFont="1" applyBorder="1" applyAlignment="1" applyProtection="1">
      <alignment horizontal="center" vertical="center"/>
      <protection/>
    </xf>
    <xf numFmtId="0" fontId="141" fillId="0" borderId="34" xfId="0" applyFont="1" applyBorder="1" applyAlignment="1" applyProtection="1">
      <alignment horizontal="center" vertical="center"/>
      <protection/>
    </xf>
    <xf numFmtId="0" fontId="155" fillId="47" borderId="32" xfId="0" applyFont="1" applyFill="1" applyBorder="1" applyAlignment="1" applyProtection="1">
      <alignment horizontal="left" vertical="center" shrinkToFit="1"/>
      <protection locked="0"/>
    </xf>
    <xf numFmtId="0" fontId="155" fillId="47" borderId="34" xfId="0" applyFont="1" applyFill="1" applyBorder="1" applyAlignment="1" applyProtection="1">
      <alignment horizontal="left" vertical="center" shrinkToFit="1"/>
      <protection locked="0"/>
    </xf>
    <xf numFmtId="0" fontId="141" fillId="0" borderId="12" xfId="0" applyFont="1" applyBorder="1" applyAlignment="1" applyProtection="1">
      <alignment horizontal="center" vertical="center"/>
      <protection/>
    </xf>
    <xf numFmtId="0" fontId="141" fillId="0" borderId="26" xfId="0" applyFont="1" applyBorder="1" applyAlignment="1" applyProtection="1">
      <alignment horizontal="center" vertical="center"/>
      <protection/>
    </xf>
    <xf numFmtId="0" fontId="141" fillId="0" borderId="33" xfId="0" applyFont="1" applyBorder="1" applyAlignment="1" applyProtection="1">
      <alignment horizontal="center" vertical="center"/>
      <protection/>
    </xf>
    <xf numFmtId="0" fontId="155" fillId="0" borderId="24" xfId="0" applyFont="1" applyBorder="1" applyAlignment="1" applyProtection="1">
      <alignment horizontal="left" vertical="center" wrapText="1" indent="1"/>
      <protection/>
    </xf>
    <xf numFmtId="0" fontId="155" fillId="0" borderId="15" xfId="0" applyFont="1" applyBorder="1" applyAlignment="1" applyProtection="1">
      <alignment horizontal="left" vertical="center" wrapText="1" indent="1"/>
      <protection/>
    </xf>
    <xf numFmtId="0" fontId="155" fillId="0" borderId="28" xfId="0" applyFont="1" applyBorder="1" applyAlignment="1" applyProtection="1">
      <alignment horizontal="left" vertical="center" wrapText="1" indent="1"/>
      <protection/>
    </xf>
    <xf numFmtId="0" fontId="142" fillId="0" borderId="0" xfId="0" applyFont="1" applyBorder="1" applyAlignment="1" applyProtection="1">
      <alignment horizontal="center"/>
      <protection/>
    </xf>
    <xf numFmtId="188" fontId="176" fillId="47" borderId="32" xfId="0" applyNumberFormat="1" applyFont="1" applyFill="1" applyBorder="1" applyAlignment="1" applyProtection="1">
      <alignment horizontal="left" vertical="center" shrinkToFit="1"/>
      <protection locked="0"/>
    </xf>
    <xf numFmtId="188" fontId="176" fillId="33" borderId="32" xfId="0" applyNumberFormat="1" applyFont="1" applyFill="1" applyBorder="1" applyAlignment="1" applyProtection="1">
      <alignment horizontal="left" vertical="center" shrinkToFit="1"/>
      <protection locked="0"/>
    </xf>
    <xf numFmtId="188" fontId="176" fillId="33" borderId="34" xfId="0" applyNumberFormat="1" applyFont="1" applyFill="1" applyBorder="1" applyAlignment="1" applyProtection="1">
      <alignment horizontal="left" vertical="center" shrinkToFit="1"/>
      <protection locked="0"/>
    </xf>
    <xf numFmtId="0" fontId="155" fillId="47" borderId="18" xfId="0" applyFont="1" applyFill="1" applyBorder="1" applyAlignment="1" applyProtection="1">
      <alignment horizontal="left" vertical="center" shrinkToFit="1"/>
      <protection locked="0"/>
    </xf>
    <xf numFmtId="0" fontId="155" fillId="47" borderId="35" xfId="0" applyFont="1" applyFill="1" applyBorder="1" applyAlignment="1" applyProtection="1">
      <alignment horizontal="left" vertical="center" shrinkToFit="1"/>
      <protection locked="0"/>
    </xf>
    <xf numFmtId="0" fontId="141" fillId="0" borderId="132" xfId="0" applyFont="1" applyBorder="1" applyAlignment="1" applyProtection="1">
      <alignment horizontal="center" vertical="center"/>
      <protection/>
    </xf>
    <xf numFmtId="0" fontId="141" fillId="0" borderId="31" xfId="0" applyFont="1" applyBorder="1" applyAlignment="1" applyProtection="1">
      <alignment horizontal="center" vertical="center"/>
      <protection/>
    </xf>
    <xf numFmtId="0" fontId="141" fillId="0" borderId="52" xfId="0" applyFont="1" applyBorder="1" applyAlignment="1" applyProtection="1">
      <alignment horizontal="center" vertical="center"/>
      <protection/>
    </xf>
    <xf numFmtId="0" fontId="155" fillId="47" borderId="133" xfId="0" applyFont="1" applyFill="1" applyBorder="1" applyAlignment="1" applyProtection="1">
      <alignment horizontal="left" vertical="center" wrapText="1" indent="1" shrinkToFit="1"/>
      <protection locked="0"/>
    </xf>
    <xf numFmtId="0" fontId="155" fillId="47" borderId="31" xfId="0" applyFont="1" applyFill="1" applyBorder="1" applyAlignment="1" applyProtection="1">
      <alignment horizontal="left" vertical="center" wrapText="1" indent="1" shrinkToFit="1"/>
      <protection locked="0"/>
    </xf>
    <xf numFmtId="0" fontId="155" fillId="47" borderId="52" xfId="0" applyFont="1" applyFill="1" applyBorder="1" applyAlignment="1" applyProtection="1">
      <alignment horizontal="left" vertical="center" wrapText="1" indent="1" shrinkToFit="1"/>
      <protection locked="0"/>
    </xf>
    <xf numFmtId="0" fontId="155" fillId="47" borderId="13" xfId="0" applyFont="1" applyFill="1" applyBorder="1" applyAlignment="1" applyProtection="1">
      <alignment horizontal="left" vertical="center" wrapText="1" indent="1"/>
      <protection locked="0"/>
    </xf>
    <xf numFmtId="0" fontId="155" fillId="47" borderId="26" xfId="0" applyFont="1" applyFill="1" applyBorder="1" applyAlignment="1" applyProtection="1">
      <alignment horizontal="left" vertical="center" wrapText="1" indent="1"/>
      <protection locked="0"/>
    </xf>
    <xf numFmtId="0" fontId="155" fillId="47" borderId="33" xfId="0" applyFont="1" applyFill="1" applyBorder="1" applyAlignment="1" applyProtection="1">
      <alignment horizontal="left" vertical="center" wrapText="1" indent="1"/>
      <protection locked="0"/>
    </xf>
    <xf numFmtId="0" fontId="155" fillId="0" borderId="14" xfId="0" applyFont="1" applyBorder="1" applyAlignment="1" applyProtection="1">
      <alignment horizontal="center" vertical="center" wrapText="1"/>
      <protection/>
    </xf>
    <xf numFmtId="0" fontId="155" fillId="0" borderId="11" xfId="0" applyFont="1" applyBorder="1" applyAlignment="1" applyProtection="1">
      <alignment horizontal="center" vertical="center" wrapText="1"/>
      <protection/>
    </xf>
    <xf numFmtId="0" fontId="155" fillId="0" borderId="19" xfId="0" applyFont="1" applyBorder="1" applyAlignment="1" applyProtection="1">
      <alignment horizontal="center" vertical="center" wrapText="1"/>
      <protection/>
    </xf>
    <xf numFmtId="0" fontId="155" fillId="0" borderId="17" xfId="0" applyFont="1" applyBorder="1" applyAlignment="1" applyProtection="1">
      <alignment horizontal="center" vertical="center" wrapText="1"/>
      <protection/>
    </xf>
    <xf numFmtId="0" fontId="155" fillId="0" borderId="0" xfId="0" applyFont="1" applyBorder="1" applyAlignment="1" applyProtection="1">
      <alignment horizontal="center" vertical="center" wrapText="1"/>
      <protection/>
    </xf>
    <xf numFmtId="0" fontId="155" fillId="0" borderId="20" xfId="0" applyFont="1" applyBorder="1" applyAlignment="1" applyProtection="1">
      <alignment horizontal="center" vertical="center" wrapText="1"/>
      <protection/>
    </xf>
    <xf numFmtId="0" fontId="155" fillId="0" borderId="10" xfId="0" applyFont="1" applyBorder="1" applyAlignment="1" applyProtection="1">
      <alignment horizontal="center" vertical="center" wrapText="1"/>
      <protection/>
    </xf>
    <xf numFmtId="0" fontId="155" fillId="0" borderId="16" xfId="0" applyFont="1" applyBorder="1" applyAlignment="1" applyProtection="1">
      <alignment horizontal="center" vertical="center" wrapText="1"/>
      <protection/>
    </xf>
    <xf numFmtId="0" fontId="155" fillId="0" borderId="25" xfId="0" applyFont="1" applyBorder="1" applyAlignment="1" applyProtection="1">
      <alignment horizontal="center" vertical="center" wrapText="1"/>
      <protection/>
    </xf>
    <xf numFmtId="49" fontId="176" fillId="47" borderId="26" xfId="0" applyNumberFormat="1" applyFont="1" applyFill="1" applyBorder="1" applyAlignment="1" applyProtection="1">
      <alignment horizontal="center" vertical="center"/>
      <protection locked="0"/>
    </xf>
    <xf numFmtId="49" fontId="176" fillId="47" borderId="75" xfId="0" applyNumberFormat="1" applyFont="1" applyFill="1" applyBorder="1" applyAlignment="1" applyProtection="1">
      <alignment horizontal="center" vertical="center"/>
      <protection locked="0"/>
    </xf>
    <xf numFmtId="0" fontId="155" fillId="47" borderId="26" xfId="0" applyFont="1" applyFill="1" applyBorder="1" applyAlignment="1" applyProtection="1">
      <alignment horizontal="left" vertical="center" shrinkToFit="1"/>
      <protection locked="0"/>
    </xf>
    <xf numFmtId="0" fontId="155" fillId="47" borderId="33" xfId="0" applyFont="1" applyFill="1" applyBorder="1" applyAlignment="1" applyProtection="1">
      <alignment horizontal="left" vertical="center" shrinkToFit="1"/>
      <protection locked="0"/>
    </xf>
    <xf numFmtId="188" fontId="176" fillId="47" borderId="18" xfId="0" applyNumberFormat="1" applyFont="1" applyFill="1" applyBorder="1" applyAlignment="1" applyProtection="1">
      <alignment horizontal="left" vertical="center" indent="1" shrinkToFit="1"/>
      <protection locked="0"/>
    </xf>
    <xf numFmtId="188" fontId="176" fillId="33" borderId="18" xfId="0" applyNumberFormat="1" applyFont="1" applyFill="1" applyBorder="1" applyAlignment="1" applyProtection="1">
      <alignment horizontal="left" vertical="center" indent="1" shrinkToFit="1"/>
      <protection locked="0"/>
    </xf>
    <xf numFmtId="188" fontId="176" fillId="47" borderId="35" xfId="0" applyNumberFormat="1" applyFont="1" applyFill="1" applyBorder="1" applyAlignment="1" applyProtection="1">
      <alignment horizontal="left" vertical="center" indent="1" shrinkToFit="1"/>
      <protection locked="0"/>
    </xf>
    <xf numFmtId="0" fontId="177" fillId="0" borderId="17" xfId="0" applyFont="1" applyBorder="1" applyAlignment="1" applyProtection="1">
      <alignment horizontal="center" shrinkToFit="1"/>
      <protection/>
    </xf>
    <xf numFmtId="0" fontId="177" fillId="0" borderId="0" xfId="0" applyFont="1" applyBorder="1" applyAlignment="1" applyProtection="1">
      <alignment horizontal="center" shrinkToFit="1"/>
      <protection/>
    </xf>
    <xf numFmtId="0" fontId="177" fillId="0" borderId="20" xfId="0" applyFont="1" applyBorder="1" applyAlignment="1" applyProtection="1">
      <alignment horizontal="center" shrinkToFit="1"/>
      <protection/>
    </xf>
    <xf numFmtId="188" fontId="155" fillId="47" borderId="50" xfId="0" applyNumberFormat="1" applyFont="1" applyFill="1" applyBorder="1" applyAlignment="1" applyProtection="1">
      <alignment horizontal="left" vertical="center" indent="1" shrinkToFit="1"/>
      <protection locked="0"/>
    </xf>
    <xf numFmtId="188" fontId="155" fillId="47" borderId="18" xfId="0" applyNumberFormat="1" applyFont="1" applyFill="1" applyBorder="1" applyAlignment="1" applyProtection="1">
      <alignment horizontal="left" vertical="center" indent="1" shrinkToFit="1"/>
      <protection locked="0"/>
    </xf>
    <xf numFmtId="188" fontId="155" fillId="47" borderId="35" xfId="0" applyNumberFormat="1" applyFont="1" applyFill="1" applyBorder="1" applyAlignment="1" applyProtection="1">
      <alignment horizontal="left" vertical="center" indent="1" shrinkToFit="1"/>
      <protection locked="0"/>
    </xf>
    <xf numFmtId="0" fontId="155" fillId="47" borderId="83" xfId="0" applyFont="1" applyFill="1" applyBorder="1" applyAlignment="1" applyProtection="1">
      <alignment horizontal="left" vertical="center" indent="1" shrinkToFit="1"/>
      <protection locked="0"/>
    </xf>
    <xf numFmtId="0" fontId="155" fillId="47" borderId="32" xfId="0" applyFont="1" applyFill="1" applyBorder="1" applyAlignment="1" applyProtection="1">
      <alignment horizontal="left" vertical="center" indent="1" shrinkToFit="1"/>
      <protection locked="0"/>
    </xf>
    <xf numFmtId="0" fontId="155" fillId="47" borderId="34" xfId="0" applyFont="1" applyFill="1" applyBorder="1" applyAlignment="1" applyProtection="1">
      <alignment horizontal="left" vertical="center" indent="1" shrinkToFit="1"/>
      <protection locked="0"/>
    </xf>
    <xf numFmtId="0" fontId="165" fillId="0" borderId="0" xfId="0" applyFont="1" applyBorder="1" applyAlignment="1" applyProtection="1">
      <alignment horizontal="right" vertical="center"/>
      <protection/>
    </xf>
    <xf numFmtId="0" fontId="178" fillId="0" borderId="0" xfId="0" applyFont="1" applyBorder="1" applyAlignment="1" applyProtection="1">
      <alignment horizontal="left" vertical="center"/>
      <protection/>
    </xf>
    <xf numFmtId="0" fontId="155" fillId="0" borderId="14" xfId="0" applyFont="1" applyBorder="1" applyAlignment="1" applyProtection="1">
      <alignment horizontal="center" wrapText="1"/>
      <protection/>
    </xf>
    <xf numFmtId="0" fontId="155" fillId="0" borderId="11" xfId="0" applyFont="1" applyBorder="1" applyAlignment="1" applyProtection="1">
      <alignment horizontal="center" wrapText="1"/>
      <protection/>
    </xf>
    <xf numFmtId="0" fontId="155" fillId="0" borderId="19" xfId="0" applyFont="1" applyBorder="1" applyAlignment="1" applyProtection="1">
      <alignment horizontal="center" wrapText="1"/>
      <protection/>
    </xf>
    <xf numFmtId="0" fontId="155" fillId="0" borderId="17" xfId="0" applyFont="1" applyBorder="1" applyAlignment="1" applyProtection="1">
      <alignment horizontal="center" wrapText="1"/>
      <protection/>
    </xf>
    <xf numFmtId="0" fontId="155" fillId="0" borderId="0" xfId="0" applyFont="1" applyBorder="1" applyAlignment="1" applyProtection="1">
      <alignment horizontal="center" wrapText="1"/>
      <protection/>
    </xf>
    <xf numFmtId="0" fontId="155" fillId="0" borderId="20" xfId="0" applyFont="1" applyBorder="1" applyAlignment="1" applyProtection="1">
      <alignment horizontal="center" wrapText="1"/>
      <protection/>
    </xf>
    <xf numFmtId="0" fontId="155" fillId="0" borderId="14" xfId="0" applyFont="1" applyFill="1" applyBorder="1" applyAlignment="1" applyProtection="1">
      <alignment horizontal="center" vertical="center" shrinkToFit="1"/>
      <protection/>
    </xf>
    <xf numFmtId="0" fontId="155" fillId="0" borderId="11" xfId="0" applyFont="1" applyFill="1" applyBorder="1" applyAlignment="1" applyProtection="1">
      <alignment horizontal="center" vertical="center" shrinkToFit="1"/>
      <protection/>
    </xf>
    <xf numFmtId="0" fontId="155" fillId="0" borderId="19" xfId="0" applyFont="1" applyFill="1" applyBorder="1" applyAlignment="1" applyProtection="1">
      <alignment horizontal="center" vertical="center" shrinkToFit="1"/>
      <protection/>
    </xf>
    <xf numFmtId="0" fontId="155" fillId="0" borderId="17" xfId="0" applyFont="1" applyFill="1" applyBorder="1" applyAlignment="1" applyProtection="1">
      <alignment horizontal="center" vertical="center" shrinkToFit="1"/>
      <protection/>
    </xf>
    <xf numFmtId="0" fontId="155" fillId="0" borderId="0" xfId="0" applyFont="1" applyFill="1" applyBorder="1" applyAlignment="1" applyProtection="1">
      <alignment horizontal="center" vertical="center" shrinkToFit="1"/>
      <protection/>
    </xf>
    <xf numFmtId="0" fontId="155" fillId="0" borderId="20" xfId="0" applyFont="1" applyFill="1" applyBorder="1" applyAlignment="1" applyProtection="1">
      <alignment horizontal="center" vertical="center" shrinkToFit="1"/>
      <protection/>
    </xf>
    <xf numFmtId="0" fontId="155" fillId="0" borderId="10" xfId="0" applyFont="1" applyFill="1" applyBorder="1" applyAlignment="1" applyProtection="1">
      <alignment horizontal="center" vertical="center" shrinkToFit="1"/>
      <protection/>
    </xf>
    <xf numFmtId="0" fontId="155" fillId="0" borderId="16" xfId="0" applyFont="1" applyFill="1" applyBorder="1" applyAlignment="1" applyProtection="1">
      <alignment horizontal="center" vertical="center" shrinkToFit="1"/>
      <protection/>
    </xf>
    <xf numFmtId="0" fontId="155" fillId="0" borderId="25" xfId="0" applyFont="1" applyFill="1" applyBorder="1" applyAlignment="1" applyProtection="1">
      <alignment horizontal="center" vertical="center" shrinkToFit="1"/>
      <protection/>
    </xf>
    <xf numFmtId="0" fontId="155" fillId="47" borderId="12" xfId="0" applyFont="1" applyFill="1" applyBorder="1" applyAlignment="1" applyProtection="1">
      <alignment horizontal="left" vertical="center" indent="1" shrinkToFit="1"/>
      <protection locked="0"/>
    </xf>
    <xf numFmtId="0" fontId="155" fillId="47" borderId="26" xfId="0" applyFont="1" applyFill="1" applyBorder="1" applyAlignment="1" applyProtection="1">
      <alignment horizontal="left" vertical="center" indent="1" shrinkToFit="1"/>
      <protection locked="0"/>
    </xf>
    <xf numFmtId="0" fontId="155" fillId="47" borderId="33" xfId="0" applyFont="1" applyFill="1" applyBorder="1" applyAlignment="1" applyProtection="1">
      <alignment horizontal="left" vertical="center" indent="1" shrinkToFit="1"/>
      <protection locked="0"/>
    </xf>
    <xf numFmtId="0" fontId="141" fillId="0" borderId="15" xfId="0" applyFont="1" applyBorder="1" applyAlignment="1" applyProtection="1">
      <alignment vertical="center"/>
      <protection/>
    </xf>
    <xf numFmtId="0" fontId="141" fillId="0" borderId="28" xfId="0" applyFont="1" applyBorder="1" applyAlignment="1" applyProtection="1">
      <alignment vertical="center"/>
      <protection/>
    </xf>
    <xf numFmtId="0" fontId="144" fillId="0" borderId="24" xfId="0" applyFont="1" applyFill="1" applyBorder="1" applyAlignment="1" applyProtection="1">
      <alignment horizontal="center" vertical="center"/>
      <protection/>
    </xf>
    <xf numFmtId="0" fontId="144" fillId="0" borderId="15" xfId="0" applyFont="1" applyFill="1" applyBorder="1" applyAlignment="1" applyProtection="1">
      <alignment horizontal="center" vertical="center"/>
      <protection/>
    </xf>
    <xf numFmtId="0" fontId="144" fillId="0" borderId="28" xfId="0" applyFont="1" applyFill="1" applyBorder="1" applyAlignment="1" applyProtection="1">
      <alignment horizontal="center" vertical="center"/>
      <protection/>
    </xf>
    <xf numFmtId="0" fontId="179" fillId="0" borderId="15" xfId="0" applyFont="1" applyBorder="1" applyAlignment="1" applyProtection="1">
      <alignment horizontal="center" vertical="center" wrapText="1"/>
      <protection/>
    </xf>
    <xf numFmtId="0" fontId="141" fillId="0" borderId="15" xfId="0" applyFont="1" applyFill="1" applyBorder="1" applyAlignment="1" applyProtection="1">
      <alignment horizontal="left" vertical="center" shrinkToFit="1"/>
      <protection/>
    </xf>
    <xf numFmtId="0" fontId="141" fillId="0" borderId="28" xfId="0" applyFont="1" applyFill="1" applyBorder="1" applyAlignment="1" applyProtection="1">
      <alignment horizontal="left" vertical="center" shrinkToFit="1"/>
      <protection/>
    </xf>
    <xf numFmtId="0" fontId="158" fillId="0" borderId="134" xfId="0" applyFont="1" applyBorder="1" applyAlignment="1" applyProtection="1">
      <alignment vertical="center"/>
      <protection locked="0"/>
    </xf>
    <xf numFmtId="0" fontId="158" fillId="0" borderId="135" xfId="0" applyFont="1" applyBorder="1" applyAlignment="1" applyProtection="1">
      <alignment vertical="center"/>
      <protection locked="0"/>
    </xf>
    <xf numFmtId="0" fontId="180" fillId="0" borderId="0" xfId="0" applyFont="1" applyBorder="1" applyAlignment="1" applyProtection="1">
      <alignment horizontal="center" vertical="center"/>
      <protection/>
    </xf>
    <xf numFmtId="0" fontId="155" fillId="0" borderId="0" xfId="0" applyFont="1" applyBorder="1" applyAlignment="1" applyProtection="1">
      <alignment horizontal="center" vertical="center"/>
      <protection/>
    </xf>
    <xf numFmtId="0" fontId="155" fillId="0" borderId="0" xfId="0" applyFont="1" applyBorder="1" applyAlignment="1" applyProtection="1">
      <alignment horizontal="left" vertical="center" wrapText="1"/>
      <protection/>
    </xf>
    <xf numFmtId="0" fontId="151" fillId="0" borderId="0" xfId="0" applyFont="1" applyBorder="1" applyAlignment="1" applyProtection="1">
      <alignment horizontal="right" vertical="top"/>
      <protection/>
    </xf>
    <xf numFmtId="0" fontId="155" fillId="42" borderId="24" xfId="0" applyFont="1" applyFill="1" applyBorder="1" applyAlignment="1" applyProtection="1">
      <alignment horizontal="left" vertical="center" indent="1" shrinkToFit="1"/>
      <protection locked="0"/>
    </xf>
    <xf numFmtId="0" fontId="155" fillId="42" borderId="15" xfId="0" applyFont="1" applyFill="1" applyBorder="1" applyAlignment="1" applyProtection="1">
      <alignment horizontal="left" vertical="center" indent="1" shrinkToFit="1"/>
      <protection locked="0"/>
    </xf>
    <xf numFmtId="0" fontId="155" fillId="42" borderId="28" xfId="0" applyFont="1" applyFill="1" applyBorder="1" applyAlignment="1" applyProtection="1">
      <alignment horizontal="left" vertical="center" indent="1" shrinkToFit="1"/>
      <protection locked="0"/>
    </xf>
    <xf numFmtId="0" fontId="155" fillId="0" borderId="37" xfId="0" applyFont="1" applyBorder="1" applyAlignment="1" applyProtection="1">
      <alignment horizontal="center" vertical="center" wrapText="1"/>
      <protection/>
    </xf>
    <xf numFmtId="0" fontId="155" fillId="33" borderId="50" xfId="0" applyFont="1" applyFill="1" applyBorder="1" applyAlignment="1" applyProtection="1">
      <alignment horizontal="left" vertical="center" indent="1" shrinkToFit="1"/>
      <protection locked="0"/>
    </xf>
    <xf numFmtId="0" fontId="155" fillId="33" borderId="18" xfId="0" applyFont="1" applyFill="1" applyBorder="1" applyAlignment="1" applyProtection="1">
      <alignment horizontal="left" vertical="center" indent="1" shrinkToFit="1"/>
      <protection locked="0"/>
    </xf>
    <xf numFmtId="0" fontId="155" fillId="33" borderId="35" xfId="0" applyFont="1" applyFill="1" applyBorder="1" applyAlignment="1" applyProtection="1">
      <alignment horizontal="left" vertical="center" indent="1" shrinkToFit="1"/>
      <protection locked="0"/>
    </xf>
    <xf numFmtId="0" fontId="161" fillId="0" borderId="0" xfId="0" applyFont="1" applyBorder="1" applyAlignment="1" applyProtection="1">
      <alignment horizontal="center" vertical="center" wrapText="1"/>
      <protection/>
    </xf>
    <xf numFmtId="0" fontId="153" fillId="0" borderId="0" xfId="0" applyFont="1" applyBorder="1" applyAlignment="1" applyProtection="1">
      <alignment vertical="center" wrapText="1"/>
      <protection/>
    </xf>
    <xf numFmtId="0" fontId="181" fillId="0" borderId="17" xfId="0" applyFont="1" applyBorder="1" applyAlignment="1" applyProtection="1">
      <alignment shrinkToFit="1"/>
      <protection/>
    </xf>
    <xf numFmtId="0" fontId="181" fillId="0" borderId="0" xfId="0" applyFont="1" applyBorder="1" applyAlignment="1" applyProtection="1">
      <alignment shrinkToFit="1"/>
      <protection/>
    </xf>
    <xf numFmtId="0" fontId="181" fillId="0" borderId="29" xfId="0" applyFont="1" applyBorder="1" applyAlignment="1" applyProtection="1">
      <alignment shrinkToFit="1"/>
      <protection/>
    </xf>
    <xf numFmtId="0" fontId="145" fillId="0" borderId="83" xfId="0" applyFont="1" applyFill="1" applyBorder="1" applyAlignment="1" applyProtection="1">
      <alignment horizontal="center" vertical="center"/>
      <protection/>
    </xf>
    <xf numFmtId="0" fontId="145" fillId="0" borderId="76" xfId="0" applyFont="1" applyFill="1" applyBorder="1" applyAlignment="1" applyProtection="1">
      <alignment horizontal="center" vertical="center"/>
      <protection/>
    </xf>
    <xf numFmtId="0" fontId="9" fillId="33" borderId="41" xfId="0" applyFont="1" applyFill="1" applyBorder="1" applyAlignment="1" applyProtection="1">
      <alignment horizontal="center" vertical="center" shrinkToFit="1"/>
      <protection locked="0"/>
    </xf>
    <xf numFmtId="0" fontId="9" fillId="33" borderId="32" xfId="0" applyFont="1" applyFill="1" applyBorder="1" applyAlignment="1" applyProtection="1">
      <alignment horizontal="center" vertical="center" shrinkToFit="1"/>
      <protection locked="0"/>
    </xf>
    <xf numFmtId="0" fontId="9" fillId="33" borderId="76" xfId="0" applyFont="1" applyFill="1" applyBorder="1" applyAlignment="1" applyProtection="1">
      <alignment horizontal="center" vertical="center" shrinkToFit="1"/>
      <protection locked="0"/>
    </xf>
    <xf numFmtId="0" fontId="8" fillId="33" borderId="11" xfId="0" applyFont="1" applyFill="1" applyBorder="1" applyAlignment="1" applyProtection="1">
      <alignment horizontal="center" vertical="center"/>
      <protection locked="0"/>
    </xf>
    <xf numFmtId="192" fontId="25" fillId="33" borderId="83" xfId="49" applyNumberFormat="1" applyFont="1" applyFill="1" applyBorder="1" applyAlignment="1" applyProtection="1">
      <alignment vertical="center" shrinkToFit="1"/>
      <protection locked="0"/>
    </xf>
    <xf numFmtId="192" fontId="25" fillId="33" borderId="32" xfId="49" applyNumberFormat="1" applyFont="1" applyFill="1" applyBorder="1" applyAlignment="1" applyProtection="1">
      <alignment vertical="center" shrinkToFit="1"/>
      <protection locked="0"/>
    </xf>
    <xf numFmtId="192" fontId="25" fillId="33" borderId="50" xfId="49" applyNumberFormat="1" applyFont="1" applyFill="1" applyBorder="1" applyAlignment="1" applyProtection="1">
      <alignment vertical="center" shrinkToFit="1"/>
      <protection locked="0"/>
    </xf>
    <xf numFmtId="192" fontId="25" fillId="33" borderId="18" xfId="49" applyNumberFormat="1" applyFont="1" applyFill="1" applyBorder="1" applyAlignment="1" applyProtection="1">
      <alignment vertical="center" shrinkToFit="1"/>
      <protection locked="0"/>
    </xf>
    <xf numFmtId="0" fontId="0" fillId="0" borderId="78" xfId="0" applyFont="1" applyFill="1" applyBorder="1" applyAlignment="1" applyProtection="1">
      <alignment horizontal="center" vertical="center"/>
      <protection/>
    </xf>
    <xf numFmtId="38" fontId="27" fillId="28" borderId="50" xfId="49" applyFont="1" applyFill="1" applyBorder="1" applyAlignment="1" applyProtection="1">
      <alignment horizontal="right" vertical="center" indent="1" shrinkToFit="1"/>
      <protection/>
    </xf>
    <xf numFmtId="38" fontId="27" fillId="28" borderId="18" xfId="49" applyFont="1" applyFill="1" applyBorder="1" applyAlignment="1" applyProtection="1">
      <alignment horizontal="right" vertical="center" indent="1" shrinkToFit="1"/>
      <protection/>
    </xf>
    <xf numFmtId="38" fontId="27" fillId="28" borderId="77" xfId="49" applyFont="1" applyFill="1" applyBorder="1" applyAlignment="1" applyProtection="1">
      <alignment horizontal="right" vertical="center" indent="1" shrinkToFit="1"/>
      <protection/>
    </xf>
    <xf numFmtId="0" fontId="8" fillId="0" borderId="13" xfId="0" applyFont="1" applyBorder="1" applyAlignment="1" applyProtection="1">
      <alignment horizontal="right" vertical="center" shrinkToFit="1"/>
      <protection/>
    </xf>
    <xf numFmtId="0" fontId="8" fillId="0" borderId="26" xfId="0" applyFont="1" applyBorder="1" applyAlignment="1" applyProtection="1">
      <alignment horizontal="right" vertical="center" shrinkToFit="1"/>
      <protection/>
    </xf>
    <xf numFmtId="0" fontId="8" fillId="33" borderId="26" xfId="0" applyFont="1" applyFill="1" applyBorder="1" applyAlignment="1" applyProtection="1">
      <alignment horizontal="center" vertical="center"/>
      <protection locked="0"/>
    </xf>
    <xf numFmtId="0" fontId="9" fillId="0" borderId="12" xfId="0" applyFont="1" applyBorder="1" applyAlignment="1" applyProtection="1">
      <alignment horizontal="right" vertical="center" shrinkToFit="1"/>
      <protection/>
    </xf>
    <xf numFmtId="0" fontId="9" fillId="0" borderId="26" xfId="0" applyFont="1" applyBorder="1" applyAlignment="1" applyProtection="1">
      <alignment horizontal="right" vertical="center" shrinkToFit="1"/>
      <protection/>
    </xf>
    <xf numFmtId="0" fontId="25" fillId="33" borderId="32" xfId="0" applyFont="1" applyFill="1" applyBorder="1" applyAlignment="1" applyProtection="1">
      <alignment horizontal="center" vertical="center"/>
      <protection locked="0"/>
    </xf>
    <xf numFmtId="0" fontId="41" fillId="0" borderId="27" xfId="0" applyFont="1" applyBorder="1" applyAlignment="1" applyProtection="1">
      <alignment horizontal="center" vertical="center" wrapText="1"/>
      <protection/>
    </xf>
    <xf numFmtId="0" fontId="41" fillId="0" borderId="72" xfId="0" applyFont="1" applyBorder="1" applyAlignment="1" applyProtection="1">
      <alignment horizontal="center" vertical="center" wrapText="1"/>
      <protection/>
    </xf>
    <xf numFmtId="0" fontId="41" fillId="0" borderId="67" xfId="0" applyFont="1" applyBorder="1" applyAlignment="1" applyProtection="1">
      <alignment horizontal="center" vertical="center" wrapText="1"/>
      <protection/>
    </xf>
    <xf numFmtId="0" fontId="41" fillId="0" borderId="29" xfId="0" applyFont="1" applyBorder="1" applyAlignment="1" applyProtection="1">
      <alignment horizontal="center" vertical="center" wrapText="1"/>
      <protection/>
    </xf>
    <xf numFmtId="0" fontId="41" fillId="0" borderId="133" xfId="0" applyFont="1" applyBorder="1" applyAlignment="1" applyProtection="1">
      <alignment horizontal="center" vertical="center" wrapText="1"/>
      <protection/>
    </xf>
    <xf numFmtId="0" fontId="41" fillId="0" borderId="131" xfId="0" applyFont="1" applyBorder="1" applyAlignment="1" applyProtection="1">
      <alignment horizontal="center" vertical="center" wrapText="1"/>
      <protection/>
    </xf>
    <xf numFmtId="0" fontId="8" fillId="0" borderId="18" xfId="0" applyFont="1" applyBorder="1" applyAlignment="1" applyProtection="1">
      <alignment horizontal="left" vertical="center" shrinkToFit="1"/>
      <protection/>
    </xf>
    <xf numFmtId="0" fontId="8" fillId="0" borderId="35" xfId="0" applyFont="1" applyBorder="1" applyAlignment="1" applyProtection="1">
      <alignment horizontal="left" vertical="center" shrinkToFit="1"/>
      <protection/>
    </xf>
    <xf numFmtId="0" fontId="0" fillId="0" borderId="83" xfId="0" applyBorder="1" applyAlignment="1" applyProtection="1">
      <alignment horizontal="left" vertical="center" indent="1"/>
      <protection/>
    </xf>
    <xf numFmtId="0" fontId="0" fillId="0" borderId="32" xfId="0" applyBorder="1" applyAlignment="1" applyProtection="1">
      <alignment horizontal="left" vertical="center" indent="1"/>
      <protection/>
    </xf>
    <xf numFmtId="0" fontId="0" fillId="0" borderId="34" xfId="0" applyBorder="1" applyAlignment="1" applyProtection="1">
      <alignment horizontal="left" vertical="center" indent="1"/>
      <protection/>
    </xf>
    <xf numFmtId="0" fontId="41" fillId="0" borderId="50" xfId="0" applyFont="1" applyBorder="1" applyAlignment="1" applyProtection="1">
      <alignment horizontal="left" vertical="center" wrapText="1"/>
      <protection/>
    </xf>
    <xf numFmtId="0" fontId="41" fillId="0" borderId="18" xfId="0" applyFont="1" applyBorder="1" applyAlignment="1" applyProtection="1">
      <alignment horizontal="left" vertical="center"/>
      <protection/>
    </xf>
    <xf numFmtId="0" fontId="41" fillId="0" borderId="77" xfId="0" applyFont="1" applyBorder="1" applyAlignment="1" applyProtection="1">
      <alignment horizontal="left" vertical="center"/>
      <protection/>
    </xf>
    <xf numFmtId="0" fontId="8" fillId="33" borderId="18" xfId="0" applyFont="1" applyFill="1" applyBorder="1" applyAlignment="1" applyProtection="1">
      <alignment horizontal="center" vertical="center"/>
      <protection locked="0"/>
    </xf>
    <xf numFmtId="0" fontId="8" fillId="33" borderId="35" xfId="0" applyFont="1" applyFill="1" applyBorder="1" applyAlignment="1" applyProtection="1">
      <alignment horizontal="center" vertical="center"/>
      <protection locked="0"/>
    </xf>
    <xf numFmtId="0" fontId="9" fillId="0" borderId="50" xfId="0" applyFont="1" applyBorder="1" applyAlignment="1" applyProtection="1">
      <alignment horizontal="right" vertical="center"/>
      <protection/>
    </xf>
    <xf numFmtId="0" fontId="9" fillId="0" borderId="18" xfId="0" applyFont="1" applyBorder="1" applyAlignment="1" applyProtection="1">
      <alignment horizontal="right" vertical="center"/>
      <protection/>
    </xf>
    <xf numFmtId="0" fontId="8" fillId="33" borderId="31" xfId="0" applyFont="1" applyFill="1" applyBorder="1" applyAlignment="1" applyProtection="1">
      <alignment horizontal="left" vertical="center"/>
      <protection locked="0"/>
    </xf>
    <xf numFmtId="0" fontId="8" fillId="33" borderId="52" xfId="0" applyFont="1" applyFill="1" applyBorder="1" applyAlignment="1" applyProtection="1">
      <alignment horizontal="left" vertical="center"/>
      <protection locked="0"/>
    </xf>
    <xf numFmtId="0" fontId="8" fillId="33" borderId="26" xfId="0" applyFont="1" applyFill="1" applyBorder="1" applyAlignment="1" applyProtection="1">
      <alignment horizontal="left" vertical="center" shrinkToFit="1"/>
      <protection locked="0"/>
    </xf>
    <xf numFmtId="0" fontId="0" fillId="0" borderId="11"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8" fillId="0" borderId="26" xfId="0" applyFont="1" applyBorder="1" applyAlignment="1" applyProtection="1">
      <alignment horizontal="left" vertical="center"/>
      <protection/>
    </xf>
    <xf numFmtId="0" fontId="0" fillId="0" borderId="50" xfId="0" applyBorder="1" applyAlignment="1" applyProtection="1">
      <alignment horizontal="left" vertical="center" indent="1"/>
      <protection/>
    </xf>
    <xf numFmtId="0" fontId="0" fillId="0" borderId="18" xfId="0" applyBorder="1" applyAlignment="1" applyProtection="1">
      <alignment horizontal="left" vertical="center" indent="1"/>
      <protection/>
    </xf>
    <xf numFmtId="0" fontId="8" fillId="0" borderId="15" xfId="0" applyFont="1" applyBorder="1" applyAlignment="1" applyProtection="1">
      <alignment vertical="center"/>
      <protection/>
    </xf>
    <xf numFmtId="0" fontId="0" fillId="0" borderId="24" xfId="0" applyBorder="1" applyAlignment="1" applyProtection="1">
      <alignment vertical="center" shrinkToFit="1"/>
      <protection/>
    </xf>
    <xf numFmtId="0" fontId="0" fillId="0" borderId="15" xfId="0" applyBorder="1" applyAlignment="1" applyProtection="1">
      <alignment vertical="center" shrinkToFit="1"/>
      <protection/>
    </xf>
    <xf numFmtId="0" fontId="0" fillId="0" borderId="37" xfId="0"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25" xfId="0" applyBorder="1" applyAlignment="1" applyProtection="1">
      <alignment horizontal="center" vertical="center"/>
      <protection/>
    </xf>
    <xf numFmtId="0" fontId="8" fillId="33" borderId="0" xfId="0" applyFont="1" applyFill="1" applyBorder="1" applyAlignment="1" applyProtection="1">
      <alignment horizontal="left" vertical="center" shrinkToFit="1"/>
      <protection locked="0"/>
    </xf>
    <xf numFmtId="0" fontId="8" fillId="33" borderId="20" xfId="0" applyFont="1" applyFill="1" applyBorder="1" applyAlignment="1" applyProtection="1">
      <alignment horizontal="left" vertical="center" shrinkToFit="1"/>
      <protection locked="0"/>
    </xf>
    <xf numFmtId="0" fontId="8" fillId="0" borderId="11" xfId="0" applyFont="1" applyBorder="1" applyAlignment="1" applyProtection="1">
      <alignment horizontal="center" vertical="center"/>
      <protection/>
    </xf>
    <xf numFmtId="0" fontId="8" fillId="33" borderId="18" xfId="0" applyFont="1" applyFill="1" applyBorder="1" applyAlignment="1" applyProtection="1">
      <alignment horizontal="left" vertical="center" shrinkToFit="1"/>
      <protection locked="0"/>
    </xf>
    <xf numFmtId="0" fontId="8" fillId="33" borderId="35" xfId="0" applyFont="1" applyFill="1" applyBorder="1" applyAlignment="1" applyProtection="1">
      <alignment horizontal="left" vertical="center" shrinkToFit="1"/>
      <protection locked="0"/>
    </xf>
    <xf numFmtId="0" fontId="0" fillId="0" borderId="14"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8" fillId="0" borderId="15" xfId="0" applyFont="1" applyBorder="1" applyAlignment="1" applyProtection="1">
      <alignment horizontal="right" vertical="center"/>
      <protection/>
    </xf>
    <xf numFmtId="0" fontId="8" fillId="0" borderId="15" xfId="0" applyFont="1" applyBorder="1" applyAlignment="1" applyProtection="1">
      <alignment horizontal="right" vertical="center" shrinkToFit="1"/>
      <protection/>
    </xf>
    <xf numFmtId="0" fontId="9" fillId="0" borderId="50" xfId="0" applyFont="1" applyBorder="1" applyAlignment="1" applyProtection="1">
      <alignment horizontal="right" vertical="center" shrinkToFit="1"/>
      <protection/>
    </xf>
    <xf numFmtId="0" fontId="9" fillId="0" borderId="18" xfId="0" applyFont="1" applyBorder="1" applyAlignment="1" applyProtection="1">
      <alignment horizontal="right" vertical="center" shrinkToFit="1"/>
      <protection/>
    </xf>
    <xf numFmtId="0" fontId="8" fillId="33" borderId="32" xfId="0" applyFont="1" applyFill="1" applyBorder="1" applyAlignment="1" applyProtection="1">
      <alignment horizontal="left" vertical="center" indent="1" shrinkToFit="1"/>
      <protection locked="0"/>
    </xf>
    <xf numFmtId="0" fontId="8" fillId="33" borderId="34" xfId="0" applyFont="1" applyFill="1" applyBorder="1" applyAlignment="1" applyProtection="1">
      <alignment horizontal="left" vertical="center" indent="1" shrinkToFit="1"/>
      <protection locked="0"/>
    </xf>
    <xf numFmtId="0" fontId="8" fillId="0" borderId="16" xfId="0" applyFont="1" applyBorder="1" applyAlignment="1" applyProtection="1">
      <alignment horizontal="center" vertical="center"/>
      <protection/>
    </xf>
    <xf numFmtId="0" fontId="42" fillId="0" borderId="16" xfId="0" applyFont="1" applyBorder="1" applyAlignment="1" applyProtection="1">
      <alignment horizontal="left" vertical="center" shrinkToFit="1"/>
      <protection/>
    </xf>
    <xf numFmtId="0" fontId="145" fillId="0" borderId="83" xfId="0" applyFont="1" applyBorder="1" applyAlignment="1" applyProtection="1">
      <alignment horizontal="center" vertical="center"/>
      <protection/>
    </xf>
    <xf numFmtId="0" fontId="145" fillId="0" borderId="32" xfId="0" applyFont="1" applyBorder="1" applyAlignment="1" applyProtection="1">
      <alignment horizontal="center" vertical="center"/>
      <protection/>
    </xf>
    <xf numFmtId="0" fontId="145" fillId="0" borderId="34" xfId="0" applyFont="1" applyBorder="1" applyAlignment="1" applyProtection="1">
      <alignment horizontal="center" vertical="center"/>
      <protection/>
    </xf>
    <xf numFmtId="0" fontId="12" fillId="0" borderId="41" xfId="0" applyFont="1" applyBorder="1" applyAlignment="1" applyProtection="1">
      <alignment horizontal="left" vertical="center"/>
      <protection/>
    </xf>
    <xf numFmtId="0" fontId="12" fillId="0" borderId="34" xfId="0" applyFont="1" applyBorder="1" applyAlignment="1" applyProtection="1">
      <alignment horizontal="left" vertical="center"/>
      <protection/>
    </xf>
    <xf numFmtId="0" fontId="22" fillId="0" borderId="59" xfId="0" applyFont="1" applyBorder="1" applyAlignment="1" applyProtection="1">
      <alignment horizontal="center" vertical="center" textRotation="255"/>
      <protection/>
    </xf>
    <xf numFmtId="0" fontId="22" fillId="0" borderId="60" xfId="0" applyFont="1" applyBorder="1" applyAlignment="1" applyProtection="1">
      <alignment horizontal="center" vertical="center" textRotation="255"/>
      <protection/>
    </xf>
    <xf numFmtId="0" fontId="22" fillId="0" borderId="62" xfId="0" applyFont="1" applyBorder="1" applyAlignment="1" applyProtection="1">
      <alignment horizontal="center" vertical="center" textRotation="255"/>
      <protection/>
    </xf>
    <xf numFmtId="0" fontId="0" fillId="0" borderId="17"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10" fillId="0" borderId="27" xfId="0" applyFont="1" applyFill="1" applyBorder="1" applyAlignment="1" applyProtection="1">
      <alignment horizontal="center" vertical="center" wrapText="1"/>
      <protection locked="0"/>
    </xf>
    <xf numFmtId="0" fontId="10" fillId="0" borderId="72" xfId="0" applyFont="1" applyFill="1" applyBorder="1" applyAlignment="1" applyProtection="1">
      <alignment horizontal="center" vertical="center"/>
      <protection locked="0"/>
    </xf>
    <xf numFmtId="0" fontId="10" fillId="0" borderId="67"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protection locked="0"/>
    </xf>
    <xf numFmtId="0" fontId="10" fillId="0" borderId="74" xfId="0" applyFont="1" applyFill="1" applyBorder="1" applyAlignment="1" applyProtection="1">
      <alignment horizontal="center" vertical="center"/>
      <protection locked="0"/>
    </xf>
    <xf numFmtId="0" fontId="10" fillId="0" borderId="73" xfId="0" applyFont="1" applyFill="1" applyBorder="1" applyAlignment="1" applyProtection="1">
      <alignment horizontal="center" vertical="center"/>
      <protection locked="0"/>
    </xf>
    <xf numFmtId="0" fontId="8" fillId="0" borderId="11" xfId="0" applyFont="1" applyBorder="1" applyAlignment="1" applyProtection="1">
      <alignment horizontal="right" vertical="center"/>
      <protection/>
    </xf>
    <xf numFmtId="0" fontId="43" fillId="0" borderId="0" xfId="0" applyFont="1" applyBorder="1" applyAlignment="1" applyProtection="1">
      <alignment horizontal="center" vertical="center" shrinkToFit="1"/>
      <protection/>
    </xf>
    <xf numFmtId="0" fontId="43" fillId="0" borderId="29" xfId="0" applyFont="1" applyBorder="1" applyAlignment="1" applyProtection="1">
      <alignment horizontal="center" vertical="center" shrinkToFit="1"/>
      <protection/>
    </xf>
    <xf numFmtId="0" fontId="8" fillId="33" borderId="16" xfId="0" applyFont="1" applyFill="1" applyBorder="1" applyAlignment="1" applyProtection="1">
      <alignment horizontal="left" vertical="center" shrinkToFit="1"/>
      <protection locked="0"/>
    </xf>
    <xf numFmtId="0" fontId="8" fillId="33" borderId="25" xfId="0" applyFont="1" applyFill="1" applyBorder="1" applyAlignment="1" applyProtection="1">
      <alignment horizontal="left" vertical="center" shrinkToFit="1"/>
      <protection locked="0"/>
    </xf>
    <xf numFmtId="187" fontId="41" fillId="0" borderId="133" xfId="49" applyNumberFormat="1" applyFont="1" applyFill="1" applyBorder="1" applyAlignment="1" applyProtection="1">
      <alignment horizontal="center" vertical="center" shrinkToFit="1"/>
      <protection locked="0"/>
    </xf>
    <xf numFmtId="187" fontId="41" fillId="0" borderId="31" xfId="49" applyNumberFormat="1" applyFont="1" applyFill="1" applyBorder="1" applyAlignment="1" applyProtection="1">
      <alignment horizontal="center" vertical="center" shrinkToFit="1"/>
      <protection locked="0"/>
    </xf>
    <xf numFmtId="0" fontId="7" fillId="0" borderId="83" xfId="0" applyFont="1" applyFill="1" applyBorder="1" applyAlignment="1" applyProtection="1">
      <alignment horizontal="left" vertical="center" shrinkToFit="1"/>
      <protection/>
    </xf>
    <xf numFmtId="0" fontId="7" fillId="0" borderId="32" xfId="0" applyFont="1" applyFill="1" applyBorder="1" applyAlignment="1" applyProtection="1">
      <alignment horizontal="left" vertical="center" shrinkToFit="1"/>
      <protection/>
    </xf>
    <xf numFmtId="0" fontId="7" fillId="0" borderId="50" xfId="0" applyFont="1" applyFill="1" applyBorder="1" applyAlignment="1" applyProtection="1">
      <alignment horizontal="left" vertical="center" wrapText="1"/>
      <protection/>
    </xf>
    <xf numFmtId="0" fontId="7" fillId="0" borderId="18" xfId="0" applyFont="1" applyFill="1" applyBorder="1" applyAlignment="1" applyProtection="1">
      <alignment horizontal="left" vertical="center" wrapText="1"/>
      <protection/>
    </xf>
    <xf numFmtId="38" fontId="27" fillId="28" borderId="12" xfId="49" applyFont="1" applyFill="1" applyBorder="1" applyAlignment="1" applyProtection="1">
      <alignment horizontal="right" vertical="center" indent="1" shrinkToFit="1"/>
      <protection/>
    </xf>
    <xf numFmtId="38" fontId="27" fillId="28" borderId="26" xfId="49" applyFont="1" applyFill="1" applyBorder="1" applyAlignment="1" applyProtection="1">
      <alignment horizontal="right" vertical="center" indent="1" shrinkToFit="1"/>
      <protection/>
    </xf>
    <xf numFmtId="38" fontId="27" fillId="28" borderId="75" xfId="49" applyFont="1" applyFill="1" applyBorder="1" applyAlignment="1" applyProtection="1">
      <alignment horizontal="right" vertical="center" indent="1" shrinkToFit="1"/>
      <protection/>
    </xf>
    <xf numFmtId="0" fontId="8" fillId="28" borderId="41" xfId="0" applyFont="1" applyFill="1" applyBorder="1" applyAlignment="1" applyProtection="1">
      <alignment horizontal="left" vertical="center" wrapText="1"/>
      <protection/>
    </xf>
    <xf numFmtId="0" fontId="8" fillId="28" borderId="32" xfId="0" applyFont="1" applyFill="1" applyBorder="1" applyAlignment="1" applyProtection="1">
      <alignment horizontal="left" vertical="center" wrapText="1"/>
      <protection/>
    </xf>
    <xf numFmtId="0" fontId="8" fillId="28" borderId="76" xfId="0" applyFont="1" applyFill="1" applyBorder="1" applyAlignment="1" applyProtection="1">
      <alignment horizontal="left" vertical="center" wrapText="1"/>
      <protection/>
    </xf>
    <xf numFmtId="176" fontId="8" fillId="28" borderId="41" xfId="0" applyNumberFormat="1" applyFont="1" applyFill="1" applyBorder="1" applyAlignment="1" applyProtection="1">
      <alignment horizontal="left" vertical="center" wrapText="1"/>
      <protection/>
    </xf>
    <xf numFmtId="176" fontId="8" fillId="28" borderId="32" xfId="0" applyNumberFormat="1" applyFont="1" applyFill="1" applyBorder="1" applyAlignment="1" applyProtection="1">
      <alignment horizontal="left" vertical="center" wrapText="1"/>
      <protection/>
    </xf>
    <xf numFmtId="176" fontId="8" fillId="28" borderId="76" xfId="0" applyNumberFormat="1" applyFont="1" applyFill="1" applyBorder="1" applyAlignment="1" applyProtection="1">
      <alignment horizontal="left" vertical="center" wrapText="1"/>
      <protection/>
    </xf>
    <xf numFmtId="0" fontId="145" fillId="0" borderId="17" xfId="0" applyFont="1" applyBorder="1" applyAlignment="1" applyProtection="1">
      <alignment horizontal="center" vertical="center" textRotation="255" wrapText="1"/>
      <protection/>
    </xf>
    <xf numFmtId="0" fontId="145" fillId="0" borderId="20" xfId="0" applyFont="1" applyBorder="1" applyAlignment="1" applyProtection="1">
      <alignment horizontal="center" vertical="center" textRotation="255" wrapText="1"/>
      <protection/>
    </xf>
    <xf numFmtId="0" fontId="22" fillId="0" borderId="14"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17" xfId="0" applyFont="1" applyFill="1" applyBorder="1" applyAlignment="1" applyProtection="1">
      <alignment horizontal="center" vertical="center" wrapText="1"/>
      <protection/>
    </xf>
    <xf numFmtId="0" fontId="22" fillId="0" borderId="20" xfId="0"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xf>
    <xf numFmtId="0" fontId="22" fillId="0" borderId="25" xfId="0" applyFont="1" applyFill="1" applyBorder="1" applyAlignment="1" applyProtection="1">
      <alignment horizontal="center" vertical="center" wrapText="1"/>
      <protection/>
    </xf>
    <xf numFmtId="0" fontId="25" fillId="33" borderId="32" xfId="0" applyFont="1" applyFill="1" applyBorder="1" applyAlignment="1" applyProtection="1">
      <alignment horizontal="right" vertical="center"/>
      <protection locked="0"/>
    </xf>
    <xf numFmtId="187" fontId="10" fillId="0" borderId="31" xfId="49" applyNumberFormat="1" applyFont="1" applyFill="1" applyBorder="1" applyAlignment="1" applyProtection="1">
      <alignment horizontal="right" vertical="center" shrinkToFit="1"/>
      <protection locked="0"/>
    </xf>
    <xf numFmtId="0" fontId="8" fillId="0" borderId="32" xfId="0" applyFont="1" applyFill="1" applyBorder="1" applyAlignment="1" applyProtection="1">
      <alignment horizontal="right" vertical="center" shrinkToFit="1"/>
      <protection/>
    </xf>
    <xf numFmtId="0" fontId="166" fillId="0" borderId="136" xfId="0" applyFont="1" applyBorder="1" applyAlignment="1" applyProtection="1">
      <alignment horizontal="center" vertical="center"/>
      <protection/>
    </xf>
    <xf numFmtId="0" fontId="166" fillId="0" borderId="137"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35" xfId="0" applyBorder="1" applyAlignment="1" applyProtection="1">
      <alignment horizontal="center" vertical="center"/>
      <protection/>
    </xf>
    <xf numFmtId="0" fontId="9" fillId="33" borderId="34" xfId="0" applyFont="1" applyFill="1" applyBorder="1" applyAlignment="1" applyProtection="1">
      <alignment horizontal="center" vertical="center" shrinkToFit="1"/>
      <protection locked="0"/>
    </xf>
    <xf numFmtId="0" fontId="9" fillId="33" borderId="13" xfId="0" applyFont="1" applyFill="1" applyBorder="1" applyAlignment="1" applyProtection="1">
      <alignment horizontal="center" vertical="center" shrinkToFit="1"/>
      <protection locked="0"/>
    </xf>
    <xf numFmtId="0" fontId="9" fillId="33" borderId="26" xfId="0" applyFont="1" applyFill="1" applyBorder="1" applyAlignment="1" applyProtection="1">
      <alignment horizontal="center" vertical="center" shrinkToFit="1"/>
      <protection locked="0"/>
    </xf>
    <xf numFmtId="0" fontId="9" fillId="33" borderId="75" xfId="0" applyFont="1" applyFill="1" applyBorder="1" applyAlignment="1" applyProtection="1">
      <alignment horizontal="center" vertical="center" shrinkToFit="1"/>
      <protection locked="0"/>
    </xf>
    <xf numFmtId="0" fontId="8" fillId="0" borderId="11" xfId="0" applyFont="1" applyBorder="1" applyAlignment="1" applyProtection="1">
      <alignment horizontal="left" vertical="center" shrinkToFit="1"/>
      <protection/>
    </xf>
    <xf numFmtId="0" fontId="8" fillId="0" borderId="19" xfId="0" applyFont="1" applyBorder="1" applyAlignment="1" applyProtection="1">
      <alignment horizontal="left" vertical="center" shrinkToFit="1"/>
      <protection/>
    </xf>
    <xf numFmtId="0" fontId="0" fillId="0" borderId="83"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34" xfId="0" applyBorder="1" applyAlignment="1" applyProtection="1">
      <alignment horizontal="center" vertical="center"/>
      <protection/>
    </xf>
    <xf numFmtId="0" fontId="16" fillId="0" borderId="64" xfId="0" applyFont="1" applyBorder="1" applyAlignment="1" applyProtection="1">
      <alignment horizontal="center" vertical="center" textRotation="255" shrinkToFit="1"/>
      <protection/>
    </xf>
    <xf numFmtId="0" fontId="16" fillId="0" borderId="138" xfId="0" applyFont="1" applyBorder="1" applyAlignment="1" applyProtection="1">
      <alignment horizontal="center" vertical="center" textRotation="255" shrinkToFit="1"/>
      <protection/>
    </xf>
    <xf numFmtId="0" fontId="8" fillId="40" borderId="26" xfId="0" applyFont="1" applyFill="1" applyBorder="1" applyAlignment="1" applyProtection="1">
      <alignment horizontal="left" vertical="center" indent="1" shrinkToFit="1"/>
      <protection locked="0"/>
    </xf>
    <xf numFmtId="0" fontId="8" fillId="40" borderId="33" xfId="0" applyFont="1" applyFill="1" applyBorder="1" applyAlignment="1" applyProtection="1">
      <alignment horizontal="left" vertical="center" indent="1" shrinkToFit="1"/>
      <protection locked="0"/>
    </xf>
    <xf numFmtId="0" fontId="8" fillId="0" borderId="32" xfId="0" applyFont="1" applyBorder="1" applyAlignment="1" applyProtection="1">
      <alignment horizontal="right" vertical="center"/>
      <protection/>
    </xf>
    <xf numFmtId="0" fontId="10" fillId="33" borderId="32" xfId="0" applyFont="1" applyFill="1" applyBorder="1" applyAlignment="1" applyProtection="1">
      <alignment horizontal="left" vertical="center" indent="1" shrinkToFit="1"/>
      <protection locked="0"/>
    </xf>
    <xf numFmtId="0" fontId="10" fillId="33" borderId="76" xfId="0" applyFont="1" applyFill="1" applyBorder="1" applyAlignment="1" applyProtection="1">
      <alignment horizontal="left" vertical="center" indent="1" shrinkToFit="1"/>
      <protection locked="0"/>
    </xf>
    <xf numFmtId="0" fontId="0" fillId="0" borderId="41" xfId="0" applyFont="1" applyBorder="1" applyAlignment="1" applyProtection="1">
      <alignment horizontal="left" vertical="center"/>
      <protection/>
    </xf>
    <xf numFmtId="0" fontId="0" fillId="0" borderId="76" xfId="0" applyFont="1" applyBorder="1" applyAlignment="1" applyProtection="1">
      <alignment horizontal="left" vertical="center"/>
      <protection/>
    </xf>
    <xf numFmtId="0" fontId="25" fillId="33" borderId="18" xfId="0" applyFont="1" applyFill="1" applyBorder="1" applyAlignment="1" applyProtection="1">
      <alignment horizontal="right" vertical="center"/>
      <protection locked="0"/>
    </xf>
    <xf numFmtId="0" fontId="8" fillId="33" borderId="18" xfId="0" applyFont="1" applyFill="1" applyBorder="1" applyAlignment="1" applyProtection="1">
      <alignment horizontal="left" vertical="center" indent="1" shrinkToFit="1"/>
      <protection locked="0"/>
    </xf>
    <xf numFmtId="0" fontId="8" fillId="33" borderId="35" xfId="0" applyFont="1" applyFill="1" applyBorder="1" applyAlignment="1" applyProtection="1">
      <alignment horizontal="left" vertical="center" indent="1" shrinkToFit="1"/>
      <protection locked="0"/>
    </xf>
    <xf numFmtId="0" fontId="26" fillId="33" borderId="41" xfId="0" applyFont="1" applyFill="1" applyBorder="1" applyAlignment="1" applyProtection="1">
      <alignment horizontal="left" vertical="center" shrinkToFit="1"/>
      <protection locked="0"/>
    </xf>
    <xf numFmtId="0" fontId="26" fillId="33" borderId="32" xfId="0" applyFont="1" applyFill="1" applyBorder="1" applyAlignment="1" applyProtection="1">
      <alignment horizontal="left" vertical="center" shrinkToFit="1"/>
      <protection locked="0"/>
    </xf>
    <xf numFmtId="0" fontId="26" fillId="33" borderId="34" xfId="0" applyFont="1" applyFill="1" applyBorder="1" applyAlignment="1" applyProtection="1">
      <alignment horizontal="left" vertical="center" shrinkToFit="1"/>
      <protection locked="0"/>
    </xf>
    <xf numFmtId="0" fontId="4" fillId="28" borderId="24" xfId="0" applyFont="1" applyFill="1" applyBorder="1" applyAlignment="1" applyProtection="1">
      <alignment horizontal="left" vertical="center" indent="1" shrinkToFit="1"/>
      <protection/>
    </xf>
    <xf numFmtId="0" fontId="4" fillId="28" borderId="15" xfId="0" applyFont="1" applyFill="1" applyBorder="1" applyAlignment="1" applyProtection="1">
      <alignment horizontal="left" vertical="center" indent="1" shrinkToFit="1"/>
      <protection/>
    </xf>
    <xf numFmtId="0" fontId="4" fillId="28" borderId="28" xfId="0" applyFont="1" applyFill="1" applyBorder="1" applyAlignment="1" applyProtection="1">
      <alignment horizontal="left" vertical="center" indent="1" shrinkToFit="1"/>
      <protection/>
    </xf>
    <xf numFmtId="0" fontId="145" fillId="0" borderId="12" xfId="0" applyFont="1" applyBorder="1" applyAlignment="1" applyProtection="1">
      <alignment horizontal="center" vertical="center"/>
      <protection/>
    </xf>
    <xf numFmtId="0" fontId="145" fillId="0" borderId="26" xfId="0" applyFont="1" applyBorder="1" applyAlignment="1" applyProtection="1">
      <alignment horizontal="center" vertical="center"/>
      <protection/>
    </xf>
    <xf numFmtId="0" fontId="145" fillId="0" borderId="33" xfId="0" applyFont="1" applyBorder="1" applyAlignment="1" applyProtection="1">
      <alignment horizontal="center" vertical="center"/>
      <protection/>
    </xf>
    <xf numFmtId="0" fontId="9" fillId="33" borderId="33" xfId="0" applyFont="1" applyFill="1" applyBorder="1" applyAlignment="1" applyProtection="1">
      <alignment horizontal="center" vertical="center" shrinkToFit="1"/>
      <protection locked="0"/>
    </xf>
    <xf numFmtId="0" fontId="17" fillId="0" borderId="37" xfId="0" applyFont="1" applyBorder="1" applyAlignment="1" applyProtection="1">
      <alignment horizontal="center" vertical="center" wrapText="1"/>
      <protection/>
    </xf>
    <xf numFmtId="0" fontId="17" fillId="0" borderId="37" xfId="0" applyFont="1"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33" xfId="0" applyBorder="1" applyAlignment="1" applyProtection="1">
      <alignment horizontal="center" vertical="center"/>
      <protection/>
    </xf>
    <xf numFmtId="0" fontId="8" fillId="0" borderId="41" xfId="0" applyFont="1" applyBorder="1" applyAlignment="1" applyProtection="1">
      <alignment horizontal="right" vertical="center"/>
      <protection/>
    </xf>
    <xf numFmtId="0" fontId="0" fillId="0" borderId="57" xfId="0" applyBorder="1" applyAlignment="1" applyProtection="1">
      <alignment horizontal="left" vertical="center" indent="1"/>
      <protection/>
    </xf>
    <xf numFmtId="0" fontId="8" fillId="0" borderId="18" xfId="0" applyFont="1" applyBorder="1" applyAlignment="1" applyProtection="1">
      <alignment vertical="center"/>
      <protection/>
    </xf>
    <xf numFmtId="0" fontId="7" fillId="0" borderId="12" xfId="0" applyFont="1" applyFill="1" applyBorder="1" applyAlignment="1" applyProtection="1">
      <alignment horizontal="left" vertical="center" wrapText="1"/>
      <protection/>
    </xf>
    <xf numFmtId="0" fontId="7" fillId="0" borderId="26" xfId="0" applyFont="1" applyFill="1" applyBorder="1" applyAlignment="1" applyProtection="1">
      <alignment horizontal="left" vertical="center" wrapText="1"/>
      <protection/>
    </xf>
    <xf numFmtId="0" fontId="145" fillId="0" borderId="41" xfId="0" applyFont="1" applyFill="1" applyBorder="1" applyAlignment="1" applyProtection="1">
      <alignment horizontal="center" vertical="center"/>
      <protection/>
    </xf>
    <xf numFmtId="0" fontId="8" fillId="0" borderId="18" xfId="0" applyFont="1" applyFill="1" applyBorder="1" applyAlignment="1" applyProtection="1">
      <alignment horizontal="right" vertical="center" shrinkToFit="1"/>
      <protection/>
    </xf>
    <xf numFmtId="0" fontId="9" fillId="33" borderId="42" xfId="0" applyFont="1" applyFill="1" applyBorder="1" applyAlignment="1" applyProtection="1">
      <alignment horizontal="center" vertical="center" shrinkToFit="1"/>
      <protection locked="0"/>
    </xf>
    <xf numFmtId="0" fontId="9" fillId="33" borderId="18" xfId="0" applyFont="1" applyFill="1" applyBorder="1" applyAlignment="1" applyProtection="1">
      <alignment horizontal="center" vertical="center" shrinkToFit="1"/>
      <protection locked="0"/>
    </xf>
    <xf numFmtId="0" fontId="9" fillId="33" borderId="77" xfId="0" applyFont="1" applyFill="1" applyBorder="1" applyAlignment="1" applyProtection="1">
      <alignment horizontal="center" vertical="center" shrinkToFit="1"/>
      <protection locked="0"/>
    </xf>
    <xf numFmtId="0" fontId="9" fillId="33" borderId="14" xfId="0" applyFont="1" applyFill="1" applyBorder="1" applyAlignment="1" applyProtection="1">
      <alignment horizontal="left" vertical="center" wrapText="1"/>
      <protection locked="0"/>
    </xf>
    <xf numFmtId="0" fontId="9" fillId="33" borderId="11" xfId="0" applyFont="1" applyFill="1" applyBorder="1" applyAlignment="1" applyProtection="1">
      <alignment horizontal="left" vertical="center" wrapText="1"/>
      <protection locked="0"/>
    </xf>
    <xf numFmtId="0" fontId="9" fillId="33" borderId="19" xfId="0" applyFont="1" applyFill="1" applyBorder="1" applyAlignment="1" applyProtection="1">
      <alignment horizontal="left" vertical="center" wrapText="1"/>
      <protection locked="0"/>
    </xf>
    <xf numFmtId="0" fontId="9" fillId="33" borderId="17" xfId="0" applyFont="1" applyFill="1" applyBorder="1" applyAlignment="1" applyProtection="1">
      <alignment horizontal="left" vertical="center" wrapText="1"/>
      <protection locked="0"/>
    </xf>
    <xf numFmtId="0" fontId="9" fillId="33" borderId="0" xfId="0" applyFont="1" applyFill="1" applyBorder="1" applyAlignment="1" applyProtection="1">
      <alignment horizontal="left" vertical="center" wrapText="1"/>
      <protection locked="0"/>
    </xf>
    <xf numFmtId="0" fontId="9" fillId="33" borderId="20" xfId="0" applyFont="1" applyFill="1" applyBorder="1" applyAlignment="1" applyProtection="1">
      <alignment horizontal="left" vertical="center" wrapText="1"/>
      <protection locked="0"/>
    </xf>
    <xf numFmtId="0" fontId="9" fillId="33" borderId="10" xfId="0" applyFont="1" applyFill="1" applyBorder="1" applyAlignment="1" applyProtection="1">
      <alignment horizontal="left" vertical="center" wrapText="1"/>
      <protection locked="0"/>
    </xf>
    <xf numFmtId="0" fontId="9" fillId="33" borderId="16" xfId="0" applyFont="1" applyFill="1" applyBorder="1" applyAlignment="1" applyProtection="1">
      <alignment horizontal="left" vertical="center" wrapText="1"/>
      <protection locked="0"/>
    </xf>
    <xf numFmtId="0" fontId="9" fillId="33" borderId="25" xfId="0" applyFont="1" applyFill="1" applyBorder="1" applyAlignment="1" applyProtection="1">
      <alignment horizontal="left" vertical="center" wrapText="1"/>
      <protection locked="0"/>
    </xf>
    <xf numFmtId="0" fontId="0" fillId="0" borderId="14" xfId="0" applyBorder="1" applyAlignment="1" applyProtection="1">
      <alignment vertical="center" textRotation="255" wrapText="1"/>
      <protection/>
    </xf>
    <xf numFmtId="0" fontId="0" fillId="0" borderId="19" xfId="0" applyBorder="1" applyAlignment="1" applyProtection="1">
      <alignment vertical="center" textRotation="255" wrapText="1"/>
      <protection/>
    </xf>
    <xf numFmtId="0" fontId="0" fillId="0" borderId="17" xfId="0" applyBorder="1" applyAlignment="1" applyProtection="1">
      <alignment vertical="center" textRotation="255" wrapText="1"/>
      <protection/>
    </xf>
    <xf numFmtId="0" fontId="0" fillId="0" borderId="20" xfId="0" applyBorder="1" applyAlignment="1" applyProtection="1">
      <alignment vertical="center" textRotation="255" wrapText="1"/>
      <protection/>
    </xf>
    <xf numFmtId="0" fontId="0" fillId="0" borderId="10" xfId="0" applyBorder="1" applyAlignment="1" applyProtection="1">
      <alignment vertical="center" textRotation="255" wrapText="1"/>
      <protection/>
    </xf>
    <xf numFmtId="0" fontId="0" fillId="0" borderId="25" xfId="0" applyBorder="1" applyAlignment="1" applyProtection="1">
      <alignment vertical="center" textRotation="255" wrapText="1"/>
      <protection/>
    </xf>
    <xf numFmtId="0" fontId="0" fillId="0" borderId="58" xfId="0" applyBorder="1" applyAlignment="1" applyProtection="1">
      <alignment horizontal="left" vertical="center" indent="1"/>
      <protection/>
    </xf>
    <xf numFmtId="0" fontId="22" fillId="0" borderId="14" xfId="0" applyFont="1" applyBorder="1" applyAlignment="1" applyProtection="1">
      <alignment vertical="center" textRotation="255"/>
      <protection/>
    </xf>
    <xf numFmtId="0" fontId="22" fillId="0" borderId="17" xfId="0" applyFont="1" applyBorder="1" applyAlignment="1" applyProtection="1">
      <alignment vertical="center" textRotation="255"/>
      <protection/>
    </xf>
    <xf numFmtId="0" fontId="22" fillId="0" borderId="10" xfId="0" applyFont="1" applyBorder="1" applyAlignment="1" applyProtection="1">
      <alignment vertical="center" textRotation="255"/>
      <protection/>
    </xf>
    <xf numFmtId="38" fontId="27" fillId="28" borderId="83" xfId="49" applyFont="1" applyFill="1" applyBorder="1" applyAlignment="1" applyProtection="1">
      <alignment horizontal="right" vertical="center" indent="1" shrinkToFit="1"/>
      <protection/>
    </xf>
    <xf numFmtId="38" fontId="27" fillId="28" borderId="32" xfId="49" applyFont="1" applyFill="1" applyBorder="1" applyAlignment="1" applyProtection="1">
      <alignment horizontal="right" vertical="center" indent="1" shrinkToFit="1"/>
      <protection/>
    </xf>
    <xf numFmtId="38" fontId="27" fillId="28" borderId="76" xfId="49" applyFont="1" applyFill="1" applyBorder="1" applyAlignment="1" applyProtection="1">
      <alignment horizontal="right" vertical="center" indent="1" shrinkToFit="1"/>
      <protection/>
    </xf>
    <xf numFmtId="0" fontId="8" fillId="28" borderId="42" xfId="0" applyFont="1" applyFill="1" applyBorder="1" applyAlignment="1" applyProtection="1">
      <alignment horizontal="left" vertical="center" wrapText="1"/>
      <protection/>
    </xf>
    <xf numFmtId="0" fontId="8" fillId="28" borderId="18" xfId="0" applyFont="1" applyFill="1" applyBorder="1" applyAlignment="1" applyProtection="1">
      <alignment horizontal="left" vertical="center" wrapText="1"/>
      <protection/>
    </xf>
    <xf numFmtId="0" fontId="8" fillId="28" borderId="77" xfId="0" applyFont="1" applyFill="1" applyBorder="1" applyAlignment="1" applyProtection="1">
      <alignment horizontal="left" vertical="center" wrapText="1"/>
      <protection/>
    </xf>
    <xf numFmtId="0" fontId="145" fillId="0" borderId="50" xfId="0" applyFont="1" applyBorder="1" applyAlignment="1" applyProtection="1">
      <alignment horizontal="center" vertical="center"/>
      <protection/>
    </xf>
    <xf numFmtId="0" fontId="145" fillId="0" borderId="18" xfId="0" applyFont="1" applyBorder="1" applyAlignment="1" applyProtection="1">
      <alignment horizontal="center" vertical="center"/>
      <protection/>
    </xf>
    <xf numFmtId="0" fontId="145" fillId="0" borderId="35" xfId="0" applyFont="1" applyBorder="1" applyAlignment="1" applyProtection="1">
      <alignment horizontal="center" vertical="center"/>
      <protection/>
    </xf>
    <xf numFmtId="0" fontId="0" fillId="0" borderId="14"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83" xfId="0" applyBorder="1" applyAlignment="1" applyProtection="1">
      <alignment horizontal="center" vertical="center" wrapText="1"/>
      <protection/>
    </xf>
    <xf numFmtId="0" fontId="145" fillId="0" borderId="14" xfId="0" applyFont="1" applyBorder="1" applyAlignment="1" applyProtection="1">
      <alignment horizontal="center" vertical="center" textRotation="255"/>
      <protection/>
    </xf>
    <xf numFmtId="0" fontId="145" fillId="0" borderId="19" xfId="0" applyFont="1" applyBorder="1" applyAlignment="1" applyProtection="1">
      <alignment horizontal="center" vertical="center" textRotation="255"/>
      <protection/>
    </xf>
    <xf numFmtId="0" fontId="145" fillId="0" borderId="17" xfId="0" applyFont="1" applyBorder="1" applyAlignment="1" applyProtection="1">
      <alignment horizontal="center" vertical="center" textRotation="255"/>
      <protection/>
    </xf>
    <xf numFmtId="0" fontId="145" fillId="0" borderId="20" xfId="0" applyFont="1" applyBorder="1" applyAlignment="1" applyProtection="1">
      <alignment horizontal="center" vertical="center" textRotation="255"/>
      <protection/>
    </xf>
    <xf numFmtId="0" fontId="145" fillId="0" borderId="10" xfId="0" applyFont="1" applyBorder="1" applyAlignment="1" applyProtection="1">
      <alignment horizontal="center" vertical="center" textRotation="255"/>
      <protection/>
    </xf>
    <xf numFmtId="0" fontId="145" fillId="0" borderId="25" xfId="0" applyFont="1" applyBorder="1" applyAlignment="1" applyProtection="1">
      <alignment horizontal="center" vertical="center" textRotation="255"/>
      <protection/>
    </xf>
    <xf numFmtId="192" fontId="25" fillId="28" borderId="12" xfId="0" applyNumberFormat="1" applyFont="1" applyFill="1" applyBorder="1" applyAlignment="1" applyProtection="1">
      <alignment vertical="center" shrinkToFit="1"/>
      <protection/>
    </xf>
    <xf numFmtId="192" fontId="25" fillId="28" borderId="26" xfId="0" applyNumberFormat="1" applyFont="1" applyFill="1" applyBorder="1" applyAlignment="1" applyProtection="1">
      <alignment vertical="center" shrinkToFit="1"/>
      <protection/>
    </xf>
    <xf numFmtId="0" fontId="12" fillId="0" borderId="42" xfId="0" applyFont="1" applyBorder="1" applyAlignment="1" applyProtection="1">
      <alignment horizontal="left" vertical="center"/>
      <protection/>
    </xf>
    <xf numFmtId="0" fontId="12" fillId="0" borderId="35" xfId="0" applyFont="1" applyBorder="1" applyAlignment="1" applyProtection="1">
      <alignment horizontal="left" vertical="center"/>
      <protection/>
    </xf>
    <xf numFmtId="0" fontId="0" fillId="0" borderId="139" xfId="0" applyFont="1" applyFill="1" applyBorder="1" applyAlignment="1" applyProtection="1">
      <alignment horizontal="center" vertical="center"/>
      <protection/>
    </xf>
    <xf numFmtId="0" fontId="12" fillId="0" borderId="13" xfId="0" applyFont="1" applyBorder="1" applyAlignment="1" applyProtection="1">
      <alignment horizontal="left" vertical="center"/>
      <protection/>
    </xf>
    <xf numFmtId="0" fontId="12" fillId="0" borderId="33" xfId="0" applyFont="1" applyBorder="1" applyAlignment="1" applyProtection="1">
      <alignment horizontal="left" vertical="center"/>
      <protection/>
    </xf>
    <xf numFmtId="0" fontId="9" fillId="33" borderId="114" xfId="0" applyFont="1" applyFill="1" applyBorder="1" applyAlignment="1" applyProtection="1">
      <alignment horizontal="center" vertical="center" shrinkToFit="1"/>
      <protection locked="0"/>
    </xf>
    <xf numFmtId="0" fontId="9" fillId="33" borderId="53" xfId="0" applyFont="1" applyFill="1" applyBorder="1" applyAlignment="1" applyProtection="1">
      <alignment horizontal="center" vertical="center" shrinkToFit="1"/>
      <protection locked="0"/>
    </xf>
    <xf numFmtId="0" fontId="9" fillId="33" borderId="54" xfId="0" applyFont="1" applyFill="1" applyBorder="1" applyAlignment="1" applyProtection="1">
      <alignment horizontal="center" vertical="center" shrinkToFit="1"/>
      <protection locked="0"/>
    </xf>
    <xf numFmtId="0" fontId="20" fillId="0" borderId="0" xfId="0" applyFont="1" applyBorder="1" applyAlignment="1" applyProtection="1">
      <alignment horizontal="center" vertical="center"/>
      <protection/>
    </xf>
    <xf numFmtId="0" fontId="145" fillId="0" borderId="83" xfId="0" applyFont="1" applyFill="1" applyBorder="1" applyAlignment="1" applyProtection="1">
      <alignment horizontal="right" vertical="center"/>
      <protection/>
    </xf>
    <xf numFmtId="0" fontId="145" fillId="0" borderId="32" xfId="0" applyFont="1" applyFill="1" applyBorder="1" applyAlignment="1" applyProtection="1">
      <alignment horizontal="right" vertical="center"/>
      <protection/>
    </xf>
    <xf numFmtId="0" fontId="145" fillId="0" borderId="34" xfId="0" applyFont="1" applyFill="1" applyBorder="1" applyAlignment="1" applyProtection="1">
      <alignment horizontal="right" vertical="center"/>
      <protection/>
    </xf>
    <xf numFmtId="0" fontId="9" fillId="0" borderId="32" xfId="0" applyFont="1" applyFill="1" applyBorder="1" applyAlignment="1" applyProtection="1">
      <alignment horizontal="right" vertical="center" shrinkToFit="1"/>
      <protection/>
    </xf>
    <xf numFmtId="0" fontId="182" fillId="0" borderId="24" xfId="0" applyFont="1" applyFill="1" applyBorder="1" applyAlignment="1" applyProtection="1">
      <alignment horizontal="right" shrinkToFit="1"/>
      <protection/>
    </xf>
    <xf numFmtId="0" fontId="182" fillId="0" borderId="15" xfId="0" applyFont="1" applyFill="1" applyBorder="1" applyAlignment="1" applyProtection="1">
      <alignment horizontal="right" shrinkToFit="1"/>
      <protection/>
    </xf>
    <xf numFmtId="0" fontId="145" fillId="0" borderId="15" xfId="0" applyFont="1" applyFill="1" applyBorder="1" applyAlignment="1" applyProtection="1">
      <alignment horizontal="left" vertical="center"/>
      <protection/>
    </xf>
    <xf numFmtId="0" fontId="183" fillId="0" borderId="15" xfId="0" applyFont="1" applyFill="1" applyBorder="1" applyAlignment="1" applyProtection="1">
      <alignment horizontal="left" shrinkToFit="1"/>
      <protection/>
    </xf>
    <xf numFmtId="0" fontId="183" fillId="0" borderId="140" xfId="0" applyFont="1" applyFill="1" applyBorder="1" applyAlignment="1" applyProtection="1">
      <alignment horizontal="left" shrinkToFit="1"/>
      <protection/>
    </xf>
    <xf numFmtId="0" fontId="2" fillId="0" borderId="0" xfId="0" applyFont="1" applyBorder="1" applyAlignment="1" applyProtection="1">
      <alignment horizontal="right" vertical="top"/>
      <protection/>
    </xf>
    <xf numFmtId="0" fontId="8" fillId="28" borderId="13" xfId="0" applyFont="1" applyFill="1" applyBorder="1" applyAlignment="1" applyProtection="1">
      <alignment horizontal="left" vertical="center" wrapText="1"/>
      <protection/>
    </xf>
    <xf numFmtId="0" fontId="8" fillId="28" borderId="26" xfId="0" applyFont="1" applyFill="1" applyBorder="1" applyAlignment="1" applyProtection="1">
      <alignment horizontal="left" vertical="center" wrapText="1"/>
      <protection/>
    </xf>
    <xf numFmtId="180" fontId="26" fillId="28" borderId="24" xfId="0" applyNumberFormat="1" applyFont="1" applyFill="1" applyBorder="1" applyAlignment="1" applyProtection="1">
      <alignment horizontal="right" vertical="center"/>
      <protection/>
    </xf>
    <xf numFmtId="180" fontId="26" fillId="28" borderId="28" xfId="0" applyNumberFormat="1" applyFont="1" applyFill="1" applyBorder="1" applyAlignment="1" applyProtection="1">
      <alignment horizontal="right" vertical="center"/>
      <protection/>
    </xf>
    <xf numFmtId="180" fontId="26" fillId="28" borderId="24" xfId="0" applyNumberFormat="1" applyFont="1" applyFill="1" applyBorder="1" applyAlignment="1" applyProtection="1">
      <alignment horizontal="right" vertical="center" shrinkToFit="1"/>
      <protection/>
    </xf>
    <xf numFmtId="180" fontId="26" fillId="28" borderId="28" xfId="0" applyNumberFormat="1" applyFont="1" applyFill="1" applyBorder="1" applyAlignment="1" applyProtection="1">
      <alignment horizontal="right" vertical="center" shrinkToFit="1"/>
      <protection/>
    </xf>
    <xf numFmtId="0" fontId="0" fillId="0" borderId="24" xfId="0" applyFont="1" applyBorder="1" applyAlignment="1" applyProtection="1">
      <alignment horizontal="left" vertical="center" wrapText="1" indent="1"/>
      <protection/>
    </xf>
    <xf numFmtId="0" fontId="0" fillId="0" borderId="15" xfId="0" applyFont="1" applyBorder="1" applyAlignment="1" applyProtection="1">
      <alignment horizontal="left" vertical="center" wrapText="1" indent="1"/>
      <protection/>
    </xf>
    <xf numFmtId="0" fontId="0" fillId="0" borderId="140" xfId="0" applyFont="1" applyBorder="1" applyAlignment="1" applyProtection="1">
      <alignment horizontal="left" vertical="center" wrapText="1" indent="1"/>
      <protection/>
    </xf>
    <xf numFmtId="0" fontId="0" fillId="0" borderId="24"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7"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46" xfId="0" applyBorder="1" applyAlignment="1" applyProtection="1">
      <alignment horizontal="left" vertical="center" wrapText="1" indent="1"/>
      <protection/>
    </xf>
    <xf numFmtId="0" fontId="0" fillId="0" borderId="39" xfId="0" applyBorder="1" applyAlignment="1" applyProtection="1">
      <alignment horizontal="left" vertical="center" wrapText="1" indent="1"/>
      <protection/>
    </xf>
    <xf numFmtId="0" fontId="0" fillId="0" borderId="10"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20" xfId="0" applyBorder="1" applyAlignment="1" applyProtection="1">
      <alignment horizontal="center" vertical="center"/>
      <protection/>
    </xf>
    <xf numFmtId="0" fontId="14" fillId="0" borderId="141" xfId="0" applyFont="1" applyBorder="1" applyAlignment="1" applyProtection="1">
      <alignment horizontal="center" vertical="center"/>
      <protection/>
    </xf>
    <xf numFmtId="0" fontId="14" fillId="0" borderId="142" xfId="0" applyFont="1" applyBorder="1" applyAlignment="1" applyProtection="1">
      <alignment horizontal="center" vertical="center"/>
      <protection/>
    </xf>
    <xf numFmtId="0" fontId="14" fillId="0" borderId="142" xfId="0" applyFont="1" applyBorder="1" applyAlignment="1" applyProtection="1">
      <alignment vertical="center"/>
      <protection/>
    </xf>
    <xf numFmtId="0" fontId="14" fillId="0" borderId="143" xfId="0" applyFont="1" applyBorder="1" applyAlignment="1" applyProtection="1">
      <alignment vertical="center"/>
      <protection/>
    </xf>
    <xf numFmtId="0" fontId="0" fillId="0" borderId="138" xfId="0" applyFont="1" applyBorder="1" applyAlignment="1" applyProtection="1">
      <alignment horizontal="left" vertical="center" wrapText="1" indent="1"/>
      <protection/>
    </xf>
    <xf numFmtId="0" fontId="0" fillId="0" borderId="82" xfId="0" applyFont="1" applyBorder="1" applyAlignment="1" applyProtection="1">
      <alignment horizontal="left" vertical="center" wrapText="1" indent="1"/>
      <protection/>
    </xf>
    <xf numFmtId="0" fontId="11" fillId="0" borderId="37" xfId="0" applyFont="1" applyBorder="1" applyAlignment="1" applyProtection="1">
      <alignment vertical="center" wrapText="1"/>
      <protection/>
    </xf>
    <xf numFmtId="0" fontId="14" fillId="0" borderId="17" xfId="0" applyFont="1" applyFill="1" applyBorder="1" applyAlignment="1" applyProtection="1">
      <alignment horizontal="left" vertical="center" wrapText="1" indent="1"/>
      <protection/>
    </xf>
    <xf numFmtId="0" fontId="14" fillId="0" borderId="0" xfId="0" applyFont="1" applyBorder="1" applyAlignment="1" applyProtection="1">
      <alignment horizontal="left" vertical="center" indent="1"/>
      <protection/>
    </xf>
    <xf numFmtId="0" fontId="14" fillId="0" borderId="17" xfId="0" applyFont="1" applyBorder="1" applyAlignment="1" applyProtection="1">
      <alignment horizontal="left" vertical="center" indent="1"/>
      <protection/>
    </xf>
    <xf numFmtId="0" fontId="0" fillId="0" borderId="60" xfId="0" applyBorder="1" applyAlignment="1" applyProtection="1">
      <alignment vertical="center"/>
      <protection/>
    </xf>
    <xf numFmtId="0" fontId="0" fillId="0" borderId="49" xfId="0" applyFont="1" applyBorder="1" applyAlignment="1" applyProtection="1">
      <alignment horizontal="left" vertical="center" wrapText="1" indent="1"/>
      <protection/>
    </xf>
    <xf numFmtId="0" fontId="0" fillId="0" borderId="81" xfId="0" applyFont="1" applyBorder="1" applyAlignment="1" applyProtection="1">
      <alignment horizontal="left" vertical="center" wrapText="1" indent="1"/>
      <protection/>
    </xf>
    <xf numFmtId="0" fontId="4" fillId="28" borderId="37" xfId="0" applyFont="1" applyFill="1" applyBorder="1" applyAlignment="1" applyProtection="1">
      <alignment horizontal="left" vertical="center" indent="1" shrinkToFit="1"/>
      <protection/>
    </xf>
    <xf numFmtId="0" fontId="14" fillId="0" borderId="0" xfId="0" applyFont="1" applyAlignment="1" applyProtection="1">
      <alignment vertical="center"/>
      <protection/>
    </xf>
    <xf numFmtId="0" fontId="7" fillId="0" borderId="103" xfId="0" applyFont="1" applyFill="1" applyBorder="1" applyAlignment="1" applyProtection="1">
      <alignment horizontal="center" vertical="center"/>
      <protection/>
    </xf>
    <xf numFmtId="0" fontId="0" fillId="0" borderId="78" xfId="0" applyFont="1" applyBorder="1" applyAlignment="1" applyProtection="1">
      <alignment vertical="center"/>
      <protection/>
    </xf>
    <xf numFmtId="0" fontId="0" fillId="0" borderId="43" xfId="0" applyBorder="1" applyAlignment="1" applyProtection="1">
      <alignment horizontal="left" vertical="center" wrapText="1" indent="1"/>
      <protection/>
    </xf>
    <xf numFmtId="0" fontId="0" fillId="0" borderId="38" xfId="0" applyBorder="1" applyAlignment="1" applyProtection="1">
      <alignment horizontal="left" vertical="center" wrapText="1" indent="1"/>
      <protection/>
    </xf>
    <xf numFmtId="0" fontId="0" fillId="0" borderId="144" xfId="0" applyFont="1" applyBorder="1" applyAlignment="1" applyProtection="1">
      <alignment horizontal="left" vertical="center" wrapText="1" indent="1"/>
      <protection/>
    </xf>
    <xf numFmtId="0" fontId="0" fillId="0" borderId="80" xfId="0" applyFont="1" applyBorder="1" applyAlignment="1" applyProtection="1">
      <alignment horizontal="left" vertical="center" wrapText="1" indent="1"/>
      <protection/>
    </xf>
    <xf numFmtId="0" fontId="26" fillId="33" borderId="27" xfId="0" applyFont="1" applyFill="1" applyBorder="1" applyAlignment="1" applyProtection="1">
      <alignment horizontal="center" vertical="center" shrinkToFit="1"/>
      <protection locked="0"/>
    </xf>
    <xf numFmtId="0" fontId="26" fillId="33" borderId="67" xfId="0" applyFont="1" applyFill="1" applyBorder="1" applyAlignment="1" applyProtection="1">
      <alignment horizontal="center" vertical="center" shrinkToFit="1"/>
      <protection locked="0"/>
    </xf>
    <xf numFmtId="0" fontId="26" fillId="33" borderId="74" xfId="0" applyFont="1" applyFill="1" applyBorder="1" applyAlignment="1" applyProtection="1">
      <alignment horizontal="center" vertical="center" shrinkToFit="1"/>
      <protection locked="0"/>
    </xf>
    <xf numFmtId="0" fontId="14" fillId="0" borderId="14" xfId="0" applyFont="1" applyFill="1" applyBorder="1" applyAlignment="1" applyProtection="1">
      <alignment horizontal="left" vertical="center" wrapText="1" indent="1"/>
      <protection/>
    </xf>
    <xf numFmtId="0" fontId="14" fillId="0" borderId="11" xfId="0" applyFont="1" applyFill="1" applyBorder="1" applyAlignment="1" applyProtection="1">
      <alignment horizontal="left" vertical="center" wrapText="1" indent="1"/>
      <protection/>
    </xf>
    <xf numFmtId="0" fontId="14" fillId="0" borderId="19" xfId="0" applyFont="1" applyFill="1" applyBorder="1" applyAlignment="1" applyProtection="1">
      <alignment horizontal="left" vertical="center" wrapText="1" indent="1"/>
      <protection/>
    </xf>
    <xf numFmtId="0" fontId="14" fillId="0" borderId="0" xfId="0" applyFont="1" applyFill="1" applyBorder="1" applyAlignment="1" applyProtection="1">
      <alignment horizontal="left" vertical="center" wrapText="1" indent="1"/>
      <protection/>
    </xf>
    <xf numFmtId="0" fontId="14" fillId="0" borderId="20" xfId="0" applyFont="1" applyFill="1" applyBorder="1" applyAlignment="1" applyProtection="1">
      <alignment horizontal="left" vertical="center" wrapText="1" indent="1"/>
      <protection/>
    </xf>
    <xf numFmtId="0" fontId="153" fillId="0" borderId="24" xfId="0" applyFont="1" applyBorder="1" applyAlignment="1" applyProtection="1">
      <alignment horizontal="left" vertical="center" wrapText="1" shrinkToFit="1"/>
      <protection/>
    </xf>
    <xf numFmtId="0" fontId="153" fillId="0" borderId="15" xfId="0" applyFont="1" applyBorder="1" applyAlignment="1" applyProtection="1">
      <alignment horizontal="left" vertical="center" shrinkToFit="1"/>
      <protection/>
    </xf>
    <xf numFmtId="0" fontId="153" fillId="0" borderId="28" xfId="0" applyFont="1" applyBorder="1" applyAlignment="1" applyProtection="1">
      <alignment horizontal="left" vertical="center" shrinkToFit="1"/>
      <protection/>
    </xf>
    <xf numFmtId="0" fontId="153" fillId="0" borderId="24" xfId="0" applyFont="1" applyBorder="1" applyAlignment="1" applyProtection="1">
      <alignment horizontal="left" vertical="center"/>
      <protection/>
    </xf>
    <xf numFmtId="0" fontId="153" fillId="0" borderId="15" xfId="0" applyFont="1" applyBorder="1" applyAlignment="1" applyProtection="1">
      <alignment horizontal="left" vertical="center"/>
      <protection/>
    </xf>
    <xf numFmtId="0" fontId="153" fillId="0" borderId="28" xfId="0" applyFont="1" applyBorder="1" applyAlignment="1" applyProtection="1">
      <alignment horizontal="left" vertical="center"/>
      <protection/>
    </xf>
    <xf numFmtId="0" fontId="184" fillId="0" borderId="16" xfId="0" applyFont="1" applyBorder="1" applyAlignment="1" applyProtection="1">
      <alignment horizontal="right" vertical="center"/>
      <protection/>
    </xf>
    <xf numFmtId="0" fontId="0" fillId="0" borderId="78" xfId="0" applyFont="1" applyBorder="1" applyAlignment="1" applyProtection="1">
      <alignment horizontal="center" vertical="center" wrapText="1"/>
      <protection/>
    </xf>
    <xf numFmtId="0" fontId="0" fillId="0" borderId="139" xfId="0" applyFont="1" applyBorder="1" applyAlignment="1" applyProtection="1">
      <alignment horizontal="center" vertical="center" wrapText="1"/>
      <protection/>
    </xf>
    <xf numFmtId="0" fontId="0" fillId="0" borderId="24" xfId="0" applyFont="1" applyFill="1" applyBorder="1" applyAlignment="1" applyProtection="1">
      <alignment horizontal="left" vertical="center" wrapText="1" indent="1"/>
      <protection/>
    </xf>
    <xf numFmtId="0" fontId="0" fillId="0" borderId="15" xfId="0" applyFont="1" applyFill="1" applyBorder="1" applyAlignment="1" applyProtection="1">
      <alignment horizontal="left" vertical="center" wrapText="1" indent="1"/>
      <protection/>
    </xf>
    <xf numFmtId="0" fontId="0" fillId="0" borderId="28" xfId="0" applyFont="1" applyFill="1" applyBorder="1" applyAlignment="1" applyProtection="1">
      <alignment horizontal="left" vertical="center" wrapText="1" indent="1"/>
      <protection/>
    </xf>
    <xf numFmtId="0" fontId="22" fillId="0" borderId="0" xfId="0" applyFont="1" applyAlignment="1" applyProtection="1">
      <alignment horizontal="left" vertical="center" wrapText="1"/>
      <protection/>
    </xf>
    <xf numFmtId="0" fontId="22" fillId="0" borderId="20" xfId="0" applyFont="1" applyBorder="1" applyAlignment="1" applyProtection="1">
      <alignment vertical="center" shrinkToFit="1"/>
      <protection/>
    </xf>
    <xf numFmtId="0" fontId="22" fillId="0" borderId="25" xfId="0" applyFont="1" applyBorder="1" applyAlignment="1" applyProtection="1">
      <alignment vertical="center" shrinkToFit="1"/>
      <protection/>
    </xf>
    <xf numFmtId="0" fontId="0" fillId="0" borderId="24" xfId="0" applyFont="1" applyFill="1" applyBorder="1" applyAlignment="1" applyProtection="1">
      <alignment horizontal="left" vertical="center" indent="1" shrinkToFit="1"/>
      <protection/>
    </xf>
    <xf numFmtId="0" fontId="0" fillId="0" borderId="15" xfId="0" applyFont="1" applyFill="1" applyBorder="1" applyAlignment="1" applyProtection="1">
      <alignment horizontal="left" vertical="center" indent="1" shrinkToFit="1"/>
      <protection/>
    </xf>
    <xf numFmtId="0" fontId="0" fillId="0" borderId="28" xfId="0" applyFont="1" applyFill="1" applyBorder="1" applyAlignment="1" applyProtection="1">
      <alignment horizontal="left" vertical="center" indent="1" shrinkToFit="1"/>
      <protection/>
    </xf>
    <xf numFmtId="0" fontId="14" fillId="0" borderId="24"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14" fillId="0" borderId="28" xfId="0" applyFont="1" applyBorder="1" applyAlignment="1" applyProtection="1">
      <alignment horizontal="center" vertical="center"/>
      <protection/>
    </xf>
    <xf numFmtId="0" fontId="153" fillId="0" borderId="0" xfId="0" applyFont="1" applyAlignment="1" applyProtection="1">
      <alignment horizontal="left" vertical="center" shrinkToFit="1"/>
      <protection/>
    </xf>
    <xf numFmtId="0" fontId="153" fillId="0" borderId="0" xfId="0" applyFont="1" applyBorder="1" applyAlignment="1" applyProtection="1">
      <alignment horizontal="left" vertical="center"/>
      <protection/>
    </xf>
    <xf numFmtId="0" fontId="153" fillId="0" borderId="24" xfId="0" applyFont="1" applyBorder="1" applyAlignment="1" applyProtection="1">
      <alignment horizontal="left" vertical="center" wrapText="1"/>
      <protection/>
    </xf>
    <xf numFmtId="0" fontId="153" fillId="0" borderId="15" xfId="0" applyFont="1" applyBorder="1" applyAlignment="1" applyProtection="1">
      <alignment horizontal="left" vertical="center" wrapText="1"/>
      <protection/>
    </xf>
    <xf numFmtId="0" fontId="153" fillId="0" borderId="28" xfId="0" applyFont="1" applyBorder="1" applyAlignment="1" applyProtection="1">
      <alignment horizontal="left" vertical="center" wrapText="1"/>
      <protection/>
    </xf>
    <xf numFmtId="0" fontId="0" fillId="0" borderId="66" xfId="0" applyFont="1" applyBorder="1" applyAlignment="1" applyProtection="1">
      <alignment horizontal="left" vertical="center" wrapText="1" indent="1"/>
      <protection/>
    </xf>
    <xf numFmtId="0" fontId="0" fillId="0" borderId="68" xfId="0" applyFont="1" applyBorder="1" applyAlignment="1" applyProtection="1">
      <alignment horizontal="left" vertical="center" wrapText="1" indent="1"/>
      <protection/>
    </xf>
    <xf numFmtId="0" fontId="0" fillId="0" borderId="44" xfId="0" applyFont="1" applyBorder="1" applyAlignment="1" applyProtection="1">
      <alignment horizontal="left" vertical="center" wrapText="1" indent="1"/>
      <protection/>
    </xf>
    <xf numFmtId="0" fontId="0" fillId="0" borderId="40" xfId="0" applyFont="1" applyBorder="1" applyAlignment="1" applyProtection="1">
      <alignment horizontal="left" vertical="center" wrapText="1" indent="1"/>
      <protection/>
    </xf>
    <xf numFmtId="0" fontId="0" fillId="0" borderId="103" xfId="0" applyFont="1" applyBorder="1" applyAlignment="1" applyProtection="1">
      <alignment horizontal="left" vertical="center" wrapText="1" indent="1"/>
      <protection/>
    </xf>
    <xf numFmtId="0" fontId="0" fillId="0" borderId="78" xfId="0" applyFont="1" applyBorder="1" applyAlignment="1" applyProtection="1">
      <alignment horizontal="left" vertical="center" wrapText="1" indent="1"/>
      <protection/>
    </xf>
    <xf numFmtId="0" fontId="37" fillId="37" borderId="0" xfId="62" applyFont="1" applyFill="1" applyAlignment="1" applyProtection="1">
      <alignment horizontal="center" vertical="center"/>
      <protection/>
    </xf>
    <xf numFmtId="0" fontId="14" fillId="0" borderId="0" xfId="62" applyFont="1" applyFill="1" applyBorder="1" applyAlignment="1" applyProtection="1">
      <alignment horizontal="right" vertical="center"/>
      <protection/>
    </xf>
    <xf numFmtId="0" fontId="0" fillId="38" borderId="0" xfId="62" applyFont="1" applyFill="1" applyBorder="1" applyAlignment="1" applyProtection="1">
      <alignment horizontal="left" vertical="top" shrinkToFit="1"/>
      <protection/>
    </xf>
    <xf numFmtId="0" fontId="0" fillId="0" borderId="0" xfId="62" applyFont="1" applyAlignment="1" applyProtection="1">
      <alignment horizontal="left" vertical="top" shrinkToFit="1"/>
      <protection/>
    </xf>
    <xf numFmtId="0" fontId="6" fillId="33" borderId="0" xfId="62" applyFont="1" applyFill="1" applyAlignment="1" applyProtection="1">
      <alignment horizontal="right" vertical="top" shrinkToFit="1"/>
      <protection locked="0"/>
    </xf>
    <xf numFmtId="0" fontId="14" fillId="38" borderId="0" xfId="62" applyFont="1" applyFill="1" applyBorder="1" applyAlignment="1" applyProtection="1">
      <alignment horizontal="left" vertical="top" shrinkToFit="1"/>
      <protection/>
    </xf>
    <xf numFmtId="0" fontId="14" fillId="0" borderId="0" xfId="62" applyAlignment="1" applyProtection="1">
      <alignment vertical="top" shrinkToFit="1"/>
      <protection/>
    </xf>
    <xf numFmtId="0" fontId="168" fillId="38" borderId="0" xfId="62" applyFont="1" applyFill="1" applyBorder="1" applyAlignment="1" applyProtection="1">
      <alignment horizontal="right" vertical="center" wrapText="1"/>
      <protection/>
    </xf>
    <xf numFmtId="0" fontId="14" fillId="38" borderId="0" xfId="62" applyFont="1" applyFill="1" applyBorder="1" applyAlignment="1" applyProtection="1">
      <alignment horizontal="right" vertical="center"/>
      <protection/>
    </xf>
    <xf numFmtId="0" fontId="0" fillId="38" borderId="14" xfId="62" applyFont="1" applyFill="1" applyBorder="1" applyAlignment="1" applyProtection="1">
      <alignment horizontal="center" vertical="center" wrapText="1"/>
      <protection/>
    </xf>
    <xf numFmtId="0" fontId="0" fillId="38" borderId="11" xfId="62" applyFont="1" applyFill="1" applyBorder="1" applyAlignment="1" applyProtection="1">
      <alignment horizontal="center" vertical="center" wrapText="1"/>
      <protection/>
    </xf>
    <xf numFmtId="0" fontId="0" fillId="38" borderId="19" xfId="62" applyFont="1" applyFill="1" applyBorder="1" applyAlignment="1" applyProtection="1">
      <alignment horizontal="center" vertical="center" wrapText="1"/>
      <protection/>
    </xf>
    <xf numFmtId="0" fontId="0" fillId="38" borderId="17" xfId="62" applyFont="1" applyFill="1" applyBorder="1" applyAlignment="1" applyProtection="1">
      <alignment horizontal="center" vertical="center" wrapText="1"/>
      <protection/>
    </xf>
    <xf numFmtId="0" fontId="0" fillId="38" borderId="0" xfId="62" applyFont="1" applyFill="1" applyBorder="1" applyAlignment="1" applyProtection="1">
      <alignment horizontal="center" vertical="center" wrapText="1"/>
      <protection/>
    </xf>
    <xf numFmtId="0" fontId="0" fillId="38" borderId="20" xfId="62" applyFont="1" applyFill="1" applyBorder="1" applyAlignment="1" applyProtection="1">
      <alignment horizontal="center" vertical="center" wrapText="1"/>
      <protection/>
    </xf>
    <xf numFmtId="0" fontId="0" fillId="38" borderId="10" xfId="62" applyFont="1" applyFill="1" applyBorder="1" applyAlignment="1" applyProtection="1">
      <alignment horizontal="center" vertical="center" wrapText="1"/>
      <protection/>
    </xf>
    <xf numFmtId="0" fontId="0" fillId="38" borderId="16" xfId="62" applyFont="1" applyFill="1" applyBorder="1" applyAlignment="1" applyProtection="1">
      <alignment horizontal="center" vertical="center" wrapText="1"/>
      <protection/>
    </xf>
    <xf numFmtId="0" fontId="0" fillId="38" borderId="25" xfId="62" applyFont="1" applyFill="1" applyBorder="1" applyAlignment="1" applyProtection="1">
      <alignment horizontal="center" vertical="center" wrapText="1"/>
      <protection/>
    </xf>
    <xf numFmtId="0" fontId="6" fillId="33" borderId="0" xfId="62" applyFont="1" applyFill="1" applyBorder="1" applyAlignment="1" applyProtection="1">
      <alignment horizontal="left" vertical="top" wrapText="1"/>
      <protection locked="0"/>
    </xf>
    <xf numFmtId="0" fontId="6" fillId="37" borderId="0" xfId="62" applyFont="1" applyFill="1" applyAlignment="1" applyProtection="1">
      <alignment vertical="top" wrapText="1"/>
      <protection/>
    </xf>
    <xf numFmtId="0" fontId="8" fillId="38" borderId="0" xfId="62" applyFont="1" applyFill="1" applyBorder="1" applyAlignment="1" applyProtection="1">
      <alignment horizontal="left" vertical="center" wrapText="1"/>
      <protection/>
    </xf>
    <xf numFmtId="0" fontId="8" fillId="38" borderId="20" xfId="62" applyFont="1" applyFill="1" applyBorder="1" applyAlignment="1" applyProtection="1">
      <alignment horizontal="left" vertical="center" wrapText="1"/>
      <protection/>
    </xf>
    <xf numFmtId="0" fontId="8" fillId="38" borderId="16" xfId="62" applyFont="1" applyFill="1" applyBorder="1" applyAlignment="1" applyProtection="1">
      <alignment horizontal="left" vertical="center" wrapText="1"/>
      <protection/>
    </xf>
    <xf numFmtId="0" fontId="8" fillId="38" borderId="25" xfId="62" applyFont="1" applyFill="1" applyBorder="1" applyAlignment="1" applyProtection="1">
      <alignment horizontal="left" vertical="center" wrapText="1"/>
      <protection/>
    </xf>
    <xf numFmtId="0" fontId="27" fillId="33" borderId="0" xfId="62" applyFont="1" applyFill="1" applyBorder="1" applyAlignment="1" applyProtection="1">
      <alignment horizontal="right" vertical="top" shrinkToFit="1"/>
      <protection locked="0"/>
    </xf>
    <xf numFmtId="0" fontId="27" fillId="33" borderId="0" xfId="62" applyFont="1" applyFill="1" applyAlignment="1" applyProtection="1">
      <alignment horizontal="right" vertical="top" shrinkToFit="1"/>
      <protection locked="0"/>
    </xf>
    <xf numFmtId="0" fontId="0" fillId="38" borderId="0" xfId="62" applyFont="1" applyFill="1" applyBorder="1" applyAlignment="1" applyProtection="1">
      <alignment vertical="center" wrapText="1"/>
      <protection/>
    </xf>
    <xf numFmtId="0" fontId="172" fillId="38" borderId="0" xfId="62" applyFont="1" applyFill="1" applyBorder="1" applyAlignment="1" applyProtection="1">
      <alignment horizontal="right" vertical="top"/>
      <protection/>
    </xf>
    <xf numFmtId="0" fontId="3" fillId="33" borderId="0" xfId="62" applyFont="1" applyFill="1" applyBorder="1" applyAlignment="1" applyProtection="1">
      <alignment horizontal="left" vertical="top" indent="1" shrinkToFit="1"/>
      <protection locked="0"/>
    </xf>
    <xf numFmtId="0" fontId="4" fillId="33" borderId="0" xfId="62" applyFont="1" applyFill="1" applyBorder="1" applyAlignment="1" applyProtection="1">
      <alignment horizontal="left" vertical="top" wrapText="1"/>
      <protection locked="0"/>
    </xf>
    <xf numFmtId="0" fontId="4" fillId="33" borderId="0" xfId="62" applyFont="1" applyFill="1" applyAlignment="1" applyProtection="1">
      <alignment horizontal="left" vertical="top" wrapText="1"/>
      <protection locked="0"/>
    </xf>
    <xf numFmtId="0" fontId="9" fillId="38" borderId="0" xfId="62" applyFont="1" applyFill="1" applyBorder="1" applyAlignment="1" applyProtection="1">
      <alignment horizontal="left" vertical="top" wrapText="1"/>
      <protection/>
    </xf>
    <xf numFmtId="0" fontId="9" fillId="38" borderId="20" xfId="62" applyFont="1" applyFill="1" applyBorder="1" applyAlignment="1" applyProtection="1">
      <alignment horizontal="left" vertical="top" wrapText="1"/>
      <protection/>
    </xf>
    <xf numFmtId="0" fontId="14" fillId="38" borderId="26" xfId="62" applyFont="1" applyFill="1" applyBorder="1" applyAlignment="1" applyProtection="1">
      <alignment horizontal="left" vertical="center" wrapText="1"/>
      <protection/>
    </xf>
    <xf numFmtId="0" fontId="14" fillId="38" borderId="33" xfId="62" applyFont="1" applyFill="1" applyBorder="1" applyAlignment="1" applyProtection="1">
      <alignment horizontal="left" vertical="center" wrapText="1"/>
      <protection/>
    </xf>
    <xf numFmtId="0" fontId="14" fillId="38" borderId="0" xfId="62" applyFont="1" applyFill="1" applyBorder="1" applyAlignment="1" applyProtection="1">
      <alignment horizontal="center" vertical="top" shrinkToFit="1"/>
      <protection/>
    </xf>
    <xf numFmtId="0" fontId="14" fillId="38" borderId="0" xfId="62" applyFill="1" applyAlignment="1" applyProtection="1">
      <alignment horizontal="center" vertical="top" shrinkToFit="1"/>
      <protection/>
    </xf>
    <xf numFmtId="0" fontId="6" fillId="33" borderId="0" xfId="62" applyFont="1" applyFill="1" applyBorder="1" applyAlignment="1" applyProtection="1">
      <alignment horizontal="right" vertical="top"/>
      <protection locked="0"/>
    </xf>
    <xf numFmtId="0" fontId="6" fillId="33" borderId="0" xfId="62" applyFont="1" applyFill="1" applyAlignment="1" applyProtection="1">
      <alignment horizontal="right" vertical="top"/>
      <protection locked="0"/>
    </xf>
    <xf numFmtId="0" fontId="165" fillId="0" borderId="0" xfId="0" applyFont="1" applyAlignment="1" applyProtection="1">
      <alignment horizontal="left" vertical="center"/>
      <protection/>
    </xf>
    <xf numFmtId="0" fontId="168" fillId="0" borderId="0" xfId="62" applyFont="1" applyAlignment="1" applyProtection="1">
      <alignment horizontal="center" vertical="center"/>
      <protection/>
    </xf>
    <xf numFmtId="0" fontId="184" fillId="38" borderId="10" xfId="62" applyFont="1" applyFill="1" applyBorder="1" applyAlignment="1" applyProtection="1">
      <alignment horizontal="left" vertical="center" wrapText="1" indent="1"/>
      <protection/>
    </xf>
    <xf numFmtId="0" fontId="184" fillId="38" borderId="16" xfId="62" applyFont="1" applyFill="1" applyBorder="1" applyAlignment="1" applyProtection="1">
      <alignment horizontal="left" vertical="center" wrapText="1" indent="1"/>
      <protection/>
    </xf>
    <xf numFmtId="0" fontId="184" fillId="38" borderId="25" xfId="62" applyFont="1" applyFill="1" applyBorder="1" applyAlignment="1" applyProtection="1">
      <alignment horizontal="left" vertical="center" wrapText="1" indent="1"/>
      <protection/>
    </xf>
    <xf numFmtId="0" fontId="25" fillId="38" borderId="0" xfId="62" applyFont="1" applyFill="1" applyBorder="1" applyAlignment="1" applyProtection="1">
      <alignment horizontal="left" vertical="center" wrapText="1"/>
      <protection/>
    </xf>
    <xf numFmtId="0" fontId="185" fillId="38" borderId="53" xfId="62" applyFont="1" applyFill="1" applyBorder="1" applyAlignment="1" applyProtection="1">
      <alignment horizontal="left" vertical="center" wrapText="1"/>
      <protection/>
    </xf>
    <xf numFmtId="0" fontId="185" fillId="38" borderId="54" xfId="62" applyFont="1" applyFill="1" applyBorder="1" applyAlignment="1" applyProtection="1">
      <alignment horizontal="left" vertical="center" wrapText="1"/>
      <protection/>
    </xf>
    <xf numFmtId="0" fontId="185" fillId="38" borderId="0" xfId="62" applyFont="1" applyFill="1" applyBorder="1" applyAlignment="1" applyProtection="1">
      <alignment horizontal="left" vertical="center" wrapText="1"/>
      <protection/>
    </xf>
    <xf numFmtId="0" fontId="185" fillId="38" borderId="20" xfId="62" applyFont="1" applyFill="1" applyBorder="1" applyAlignment="1" applyProtection="1">
      <alignment horizontal="left" vertical="center" wrapText="1"/>
      <protection/>
    </xf>
    <xf numFmtId="0" fontId="184" fillId="0" borderId="16" xfId="65" applyFont="1" applyFill="1" applyBorder="1" applyAlignment="1" applyProtection="1">
      <alignment horizontal="left" vertical="center" wrapText="1"/>
      <protection/>
    </xf>
    <xf numFmtId="0" fontId="8" fillId="38" borderId="0" xfId="62" applyFont="1" applyFill="1" applyBorder="1" applyAlignment="1" applyProtection="1">
      <alignment horizontal="left" vertical="top" wrapText="1"/>
      <protection/>
    </xf>
    <xf numFmtId="0" fontId="25" fillId="38" borderId="0" xfId="62" applyFont="1" applyFill="1" applyAlignment="1" applyProtection="1">
      <alignment horizontal="left" vertical="top" wrapText="1"/>
      <protection/>
    </xf>
    <xf numFmtId="0" fontId="0" fillId="38" borderId="14" xfId="62" applyFont="1" applyFill="1" applyBorder="1" applyAlignment="1" applyProtection="1">
      <alignment horizontal="left" vertical="center" wrapText="1"/>
      <protection/>
    </xf>
    <xf numFmtId="0" fontId="0" fillId="38" borderId="11" xfId="62" applyFont="1" applyFill="1" applyBorder="1" applyAlignment="1" applyProtection="1">
      <alignment horizontal="left" vertical="center" wrapText="1"/>
      <protection/>
    </xf>
    <xf numFmtId="0" fontId="0" fillId="38" borderId="19" xfId="62" applyFont="1" applyFill="1" applyBorder="1" applyAlignment="1" applyProtection="1">
      <alignment horizontal="left" vertical="center" wrapText="1"/>
      <protection/>
    </xf>
    <xf numFmtId="0" fontId="0" fillId="38" borderId="17" xfId="62" applyFont="1" applyFill="1" applyBorder="1" applyAlignment="1" applyProtection="1">
      <alignment horizontal="left" vertical="center" wrapText="1"/>
      <protection/>
    </xf>
    <xf numFmtId="0" fontId="0" fillId="38" borderId="0" xfId="62" applyFont="1" applyFill="1" applyBorder="1" applyAlignment="1" applyProtection="1">
      <alignment horizontal="left" vertical="center" wrapText="1"/>
      <protection/>
    </xf>
    <xf numFmtId="0" fontId="0" fillId="38" borderId="20" xfId="62" applyFont="1" applyFill="1" applyBorder="1" applyAlignment="1" applyProtection="1">
      <alignment horizontal="left" vertical="center" wrapText="1"/>
      <protection/>
    </xf>
    <xf numFmtId="0" fontId="0" fillId="0" borderId="16" xfId="62" applyFont="1" applyBorder="1" applyAlignment="1" applyProtection="1">
      <alignment vertical="center"/>
      <protection/>
    </xf>
    <xf numFmtId="190" fontId="158" fillId="42" borderId="83" xfId="62" applyNumberFormat="1" applyFont="1" applyFill="1" applyBorder="1" applyAlignment="1" applyProtection="1">
      <alignment horizontal="right" vertical="center" shrinkToFit="1"/>
      <protection locked="0"/>
    </xf>
    <xf numFmtId="190" fontId="158" fillId="42" borderId="32" xfId="62" applyNumberFormat="1" applyFont="1" applyFill="1" applyBorder="1" applyAlignment="1" applyProtection="1">
      <alignment horizontal="right" vertical="center" shrinkToFit="1"/>
      <protection locked="0"/>
    </xf>
    <xf numFmtId="190" fontId="158" fillId="42" borderId="50" xfId="62" applyNumberFormat="1" applyFont="1" applyFill="1" applyBorder="1" applyAlignment="1" applyProtection="1">
      <alignment horizontal="right" vertical="center" shrinkToFit="1"/>
      <protection locked="0"/>
    </xf>
    <xf numFmtId="190" fontId="158" fillId="42" borderId="18" xfId="62" applyNumberFormat="1" applyFont="1" applyFill="1" applyBorder="1" applyAlignment="1" applyProtection="1">
      <alignment horizontal="right" vertical="center" shrinkToFit="1"/>
      <protection locked="0"/>
    </xf>
    <xf numFmtId="0" fontId="7" fillId="0" borderId="12" xfId="62" applyFont="1" applyBorder="1" applyAlignment="1" applyProtection="1">
      <alignment horizontal="center" vertical="center" wrapText="1"/>
      <protection/>
    </xf>
    <xf numFmtId="0" fontId="7" fillId="0" borderId="26" xfId="62" applyFont="1" applyBorder="1" applyAlignment="1" applyProtection="1">
      <alignment horizontal="center" vertical="center" wrapText="1"/>
      <protection/>
    </xf>
    <xf numFmtId="0" fontId="8" fillId="0" borderId="18" xfId="62" applyFont="1" applyBorder="1" applyAlignment="1" applyProtection="1">
      <alignment horizontal="left" vertical="center" wrapText="1"/>
      <protection/>
    </xf>
    <xf numFmtId="0" fontId="0" fillId="0" borderId="18" xfId="62" applyFont="1" applyBorder="1" applyAlignment="1" applyProtection="1">
      <alignment vertical="center" wrapText="1"/>
      <protection/>
    </xf>
    <xf numFmtId="0" fontId="12" fillId="0" borderId="14" xfId="62" applyFont="1" applyFill="1" applyBorder="1" applyAlignment="1" applyProtection="1">
      <alignment horizontal="center" vertical="center" wrapText="1"/>
      <protection/>
    </xf>
    <xf numFmtId="0" fontId="12" fillId="0" borderId="11" xfId="62" applyFont="1" applyFill="1" applyBorder="1" applyAlignment="1" applyProtection="1">
      <alignment horizontal="center" vertical="center" wrapText="1"/>
      <protection/>
    </xf>
    <xf numFmtId="0" fontId="12" fillId="0" borderId="19" xfId="62" applyFont="1" applyFill="1" applyBorder="1" applyAlignment="1" applyProtection="1">
      <alignment horizontal="center" vertical="center" wrapText="1"/>
      <protection/>
    </xf>
    <xf numFmtId="0" fontId="12" fillId="0" borderId="17" xfId="62" applyFont="1" applyFill="1" applyBorder="1" applyAlignment="1" applyProtection="1">
      <alignment horizontal="center" vertical="center" wrapText="1"/>
      <protection/>
    </xf>
    <xf numFmtId="0" fontId="12" fillId="0" borderId="0" xfId="62" applyFont="1" applyFill="1" applyBorder="1" applyAlignment="1" applyProtection="1">
      <alignment horizontal="center" vertical="center" wrapText="1"/>
      <protection/>
    </xf>
    <xf numFmtId="0" fontId="12" fillId="0" borderId="20" xfId="62" applyFont="1" applyFill="1" applyBorder="1" applyAlignment="1" applyProtection="1">
      <alignment horizontal="center" vertical="center" wrapText="1"/>
      <protection/>
    </xf>
    <xf numFmtId="0" fontId="12" fillId="0" borderId="10"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12" fillId="0" borderId="25" xfId="62" applyFont="1" applyFill="1" applyBorder="1" applyAlignment="1" applyProtection="1">
      <alignment horizontal="center" vertical="center" wrapText="1"/>
      <protection/>
    </xf>
    <xf numFmtId="0" fontId="141" fillId="33" borderId="83" xfId="62" applyFont="1" applyFill="1" applyBorder="1" applyAlignment="1" applyProtection="1">
      <alignment horizontal="left" vertical="center" indent="1" shrinkToFit="1"/>
      <protection locked="0"/>
    </xf>
    <xf numFmtId="0" fontId="141" fillId="33" borderId="32" xfId="62" applyFont="1" applyFill="1" applyBorder="1" applyAlignment="1" applyProtection="1">
      <alignment horizontal="left" vertical="center" indent="1" shrinkToFit="1"/>
      <protection locked="0"/>
    </xf>
    <xf numFmtId="0" fontId="141" fillId="33" borderId="34" xfId="62" applyFont="1" applyFill="1" applyBorder="1" applyAlignment="1" applyProtection="1">
      <alignment horizontal="left" vertical="center" indent="1" shrinkToFit="1"/>
      <protection locked="0"/>
    </xf>
    <xf numFmtId="0" fontId="141" fillId="42" borderId="83" xfId="62" applyFont="1" applyFill="1" applyBorder="1" applyAlignment="1" applyProtection="1">
      <alignment horizontal="left" vertical="center" indent="1" shrinkToFit="1"/>
      <protection locked="0"/>
    </xf>
    <xf numFmtId="0" fontId="141" fillId="42" borderId="32" xfId="62" applyFont="1" applyFill="1" applyBorder="1" applyAlignment="1" applyProtection="1">
      <alignment horizontal="left" vertical="center" indent="1" shrinkToFit="1"/>
      <protection locked="0"/>
    </xf>
    <xf numFmtId="0" fontId="141" fillId="42" borderId="34" xfId="62" applyFont="1" applyFill="1" applyBorder="1" applyAlignment="1" applyProtection="1">
      <alignment horizontal="left" vertical="center" indent="1" shrinkToFit="1"/>
      <protection locked="0"/>
    </xf>
    <xf numFmtId="0" fontId="141" fillId="42" borderId="50" xfId="62" applyFont="1" applyFill="1" applyBorder="1" applyAlignment="1" applyProtection="1">
      <alignment horizontal="left" vertical="center" indent="1" shrinkToFit="1"/>
      <protection locked="0"/>
    </xf>
    <xf numFmtId="0" fontId="141" fillId="42" borderId="18" xfId="62" applyFont="1" applyFill="1" applyBorder="1" applyAlignment="1" applyProtection="1">
      <alignment horizontal="left" vertical="center" indent="1" shrinkToFit="1"/>
      <protection locked="0"/>
    </xf>
    <xf numFmtId="0" fontId="141" fillId="42" borderId="35" xfId="62" applyFont="1" applyFill="1" applyBorder="1" applyAlignment="1" applyProtection="1">
      <alignment horizontal="left" vertical="center" indent="1" shrinkToFit="1"/>
      <protection locked="0"/>
    </xf>
    <xf numFmtId="0" fontId="137" fillId="0" borderId="37" xfId="0" applyFont="1" applyBorder="1" applyAlignment="1" applyProtection="1">
      <alignment horizontal="center" vertical="center"/>
      <protection/>
    </xf>
    <xf numFmtId="38" fontId="25" fillId="42" borderId="12" xfId="49" applyFont="1" applyFill="1" applyBorder="1" applyAlignment="1" applyProtection="1">
      <alignment horizontal="right" vertical="center" indent="1" shrinkToFit="1"/>
      <protection locked="0"/>
    </xf>
    <xf numFmtId="38" fontId="25" fillId="42" borderId="26" xfId="49" applyFont="1" applyFill="1" applyBorder="1" applyAlignment="1" applyProtection="1">
      <alignment horizontal="right" vertical="center" indent="1" shrinkToFit="1"/>
      <protection locked="0"/>
    </xf>
    <xf numFmtId="0" fontId="0" fillId="0" borderId="16" xfId="62" applyFont="1" applyBorder="1" applyAlignment="1" applyProtection="1">
      <alignment vertical="center"/>
      <protection/>
    </xf>
    <xf numFmtId="0" fontId="7" fillId="0" borderId="50" xfId="62" applyFont="1" applyBorder="1" applyAlignment="1" applyProtection="1">
      <alignment horizontal="center" vertical="center" wrapText="1"/>
      <protection/>
    </xf>
    <xf numFmtId="0" fontId="7" fillId="0" borderId="18" xfId="62" applyFont="1" applyBorder="1" applyAlignment="1" applyProtection="1">
      <alignment horizontal="center" vertical="center" wrapText="1"/>
      <protection/>
    </xf>
    <xf numFmtId="38" fontId="25" fillId="42" borderId="83" xfId="49" applyFont="1" applyFill="1" applyBorder="1" applyAlignment="1" applyProtection="1">
      <alignment horizontal="right" vertical="center" indent="1" shrinkToFit="1"/>
      <protection locked="0"/>
    </xf>
    <xf numFmtId="38" fontId="25" fillId="42" borderId="32" xfId="49" applyFont="1" applyFill="1" applyBorder="1" applyAlignment="1" applyProtection="1">
      <alignment horizontal="right" vertical="center" indent="1" shrinkToFit="1"/>
      <protection locked="0"/>
    </xf>
    <xf numFmtId="38" fontId="25" fillId="42" borderId="50" xfId="49" applyFont="1" applyFill="1" applyBorder="1" applyAlignment="1" applyProtection="1">
      <alignment horizontal="right" vertical="center" indent="1" shrinkToFit="1"/>
      <protection locked="0"/>
    </xf>
    <xf numFmtId="38" fontId="25" fillId="42" borderId="18" xfId="49" applyFont="1" applyFill="1" applyBorder="1" applyAlignment="1" applyProtection="1">
      <alignment horizontal="right" vertical="center" indent="1" shrinkToFit="1"/>
      <protection locked="0"/>
    </xf>
    <xf numFmtId="0" fontId="8" fillId="0" borderId="32" xfId="62" applyFont="1" applyBorder="1" applyAlignment="1" applyProtection="1">
      <alignment horizontal="left" vertical="center" wrapText="1"/>
      <protection/>
    </xf>
    <xf numFmtId="0" fontId="0" fillId="0" borderId="32" xfId="62" applyFont="1" applyBorder="1" applyAlignment="1" applyProtection="1">
      <alignment vertical="center" wrapText="1"/>
      <protection/>
    </xf>
    <xf numFmtId="197" fontId="158" fillId="33" borderId="83" xfId="62" applyNumberFormat="1" applyFont="1" applyFill="1" applyBorder="1" applyAlignment="1" applyProtection="1">
      <alignment horizontal="right" vertical="center" shrinkToFit="1"/>
      <protection locked="0"/>
    </xf>
    <xf numFmtId="197" fontId="158" fillId="33" borderId="32" xfId="62" applyNumberFormat="1" applyFont="1" applyFill="1" applyBorder="1" applyAlignment="1" applyProtection="1">
      <alignment horizontal="right" vertical="center" shrinkToFit="1"/>
      <protection locked="0"/>
    </xf>
    <xf numFmtId="0" fontId="8" fillId="0" borderId="15" xfId="62" applyFont="1" applyBorder="1" applyAlignment="1" applyProtection="1">
      <alignment horizontal="left" vertical="center" wrapText="1"/>
      <protection/>
    </xf>
    <xf numFmtId="0" fontId="0" fillId="0" borderId="15" xfId="62" applyFont="1" applyBorder="1" applyAlignment="1" applyProtection="1">
      <alignment vertical="center" wrapText="1"/>
      <protection/>
    </xf>
    <xf numFmtId="190" fontId="158" fillId="33" borderId="83" xfId="62" applyNumberFormat="1" applyFont="1" applyFill="1" applyBorder="1" applyAlignment="1" applyProtection="1">
      <alignment horizontal="right" vertical="center" shrinkToFit="1"/>
      <protection locked="0"/>
    </xf>
    <xf numFmtId="190" fontId="158" fillId="33" borderId="32" xfId="62" applyNumberFormat="1" applyFont="1" applyFill="1" applyBorder="1" applyAlignment="1" applyProtection="1">
      <alignment horizontal="right" vertical="center" shrinkToFit="1"/>
      <protection locked="0"/>
    </xf>
    <xf numFmtId="0" fontId="186" fillId="35" borderId="10" xfId="62" applyFont="1" applyFill="1" applyBorder="1" applyAlignment="1" applyProtection="1">
      <alignment horizontal="right" vertical="center" shrinkToFit="1"/>
      <protection/>
    </xf>
    <xf numFmtId="0" fontId="186" fillId="35" borderId="16" xfId="62" applyFont="1" applyFill="1" applyBorder="1" applyAlignment="1" applyProtection="1">
      <alignment horizontal="right" vertical="center" shrinkToFit="1"/>
      <protection/>
    </xf>
    <xf numFmtId="0" fontId="186" fillId="35" borderId="10" xfId="62" applyFont="1" applyFill="1" applyBorder="1" applyAlignment="1" applyProtection="1">
      <alignment horizontal="center" vertical="center"/>
      <protection/>
    </xf>
    <xf numFmtId="0" fontId="186" fillId="35" borderId="16" xfId="62" applyFont="1" applyFill="1" applyBorder="1" applyAlignment="1" applyProtection="1">
      <alignment horizontal="center" vertical="center"/>
      <protection/>
    </xf>
    <xf numFmtId="0" fontId="186" fillId="35" borderId="25" xfId="62" applyFont="1" applyFill="1" applyBorder="1" applyAlignment="1" applyProtection="1">
      <alignment horizontal="center" vertical="center"/>
      <protection/>
    </xf>
    <xf numFmtId="0" fontId="187" fillId="0" borderId="0" xfId="62" applyFont="1" applyBorder="1" applyAlignment="1" applyProtection="1">
      <alignment horizontal="left" vertical="top" wrapText="1"/>
      <protection/>
    </xf>
    <xf numFmtId="0" fontId="187" fillId="0" borderId="0" xfId="62" applyFont="1" applyBorder="1" applyAlignment="1" applyProtection="1">
      <alignment vertical="top" wrapText="1"/>
      <protection/>
    </xf>
    <xf numFmtId="0" fontId="153" fillId="0" borderId="0" xfId="62" applyFont="1" applyBorder="1" applyAlignment="1" applyProtection="1">
      <alignment vertical="top"/>
      <protection/>
    </xf>
    <xf numFmtId="0" fontId="160" fillId="35" borderId="37" xfId="62" applyFont="1" applyFill="1" applyBorder="1" applyAlignment="1" applyProtection="1">
      <alignment horizontal="center" vertical="center" wrapText="1"/>
      <protection/>
    </xf>
    <xf numFmtId="0" fontId="160" fillId="35" borderId="59" xfId="62" applyFont="1" applyFill="1" applyBorder="1" applyAlignment="1" applyProtection="1">
      <alignment vertical="center" wrapText="1"/>
      <protection/>
    </xf>
    <xf numFmtId="0" fontId="160" fillId="35" borderId="59" xfId="62" applyFont="1" applyFill="1" applyBorder="1" applyAlignment="1" applyProtection="1">
      <alignment vertical="center"/>
      <protection/>
    </xf>
    <xf numFmtId="0" fontId="186" fillId="35" borderId="17" xfId="62" applyFont="1" applyFill="1" applyBorder="1" applyAlignment="1" applyProtection="1">
      <alignment horizontal="right" vertical="center" shrinkToFit="1"/>
      <protection/>
    </xf>
    <xf numFmtId="0" fontId="186" fillId="35" borderId="0" xfId="62" applyFont="1" applyFill="1" applyBorder="1" applyAlignment="1" applyProtection="1">
      <alignment horizontal="right" vertical="center" shrinkToFit="1"/>
      <protection/>
    </xf>
    <xf numFmtId="0" fontId="186" fillId="35" borderId="59" xfId="62" applyFont="1" applyFill="1" applyBorder="1" applyAlignment="1" applyProtection="1">
      <alignment vertical="center" wrapText="1" shrinkToFit="1"/>
      <protection/>
    </xf>
    <xf numFmtId="0" fontId="186" fillId="35" borderId="59" xfId="62" applyFont="1" applyFill="1" applyBorder="1" applyAlignment="1" applyProtection="1">
      <alignment vertical="center" shrinkToFit="1"/>
      <protection/>
    </xf>
    <xf numFmtId="0" fontId="186" fillId="35" borderId="17" xfId="62" applyFont="1" applyFill="1" applyBorder="1" applyAlignment="1" applyProtection="1">
      <alignment horizontal="center" vertical="center"/>
      <protection/>
    </xf>
    <xf numFmtId="0" fontId="186" fillId="35" borderId="0" xfId="62" applyFont="1" applyFill="1" applyBorder="1" applyAlignment="1" applyProtection="1">
      <alignment horizontal="center" vertical="center"/>
      <protection/>
    </xf>
    <xf numFmtId="0" fontId="8" fillId="0" borderId="37" xfId="62" applyFont="1" applyBorder="1" applyAlignment="1" applyProtection="1">
      <alignment horizontal="left" vertical="center"/>
      <protection/>
    </xf>
    <xf numFmtId="0" fontId="0" fillId="0" borderId="37" xfId="62" applyFont="1" applyBorder="1" applyAlignment="1" applyProtection="1">
      <alignment vertical="center"/>
      <protection/>
    </xf>
    <xf numFmtId="0" fontId="7" fillId="0" borderId="83" xfId="62" applyFont="1" applyBorder="1" applyAlignment="1" applyProtection="1">
      <alignment horizontal="center" vertical="center" wrapText="1"/>
      <protection/>
    </xf>
    <xf numFmtId="0" fontId="7" fillId="0" borderId="32" xfId="62" applyFont="1" applyBorder="1" applyAlignment="1" applyProtection="1">
      <alignment horizontal="center" vertical="center" wrapText="1"/>
      <protection/>
    </xf>
    <xf numFmtId="0" fontId="7" fillId="0" borderId="24" xfId="62" applyFont="1" applyBorder="1" applyAlignment="1" applyProtection="1">
      <alignment horizontal="center" vertical="center" wrapText="1"/>
      <protection/>
    </xf>
    <xf numFmtId="0" fontId="7" fillId="0" borderId="15" xfId="62" applyFont="1" applyBorder="1" applyAlignment="1" applyProtection="1">
      <alignment horizontal="center" vertical="center" wrapText="1"/>
      <protection/>
    </xf>
    <xf numFmtId="188" fontId="25" fillId="33" borderId="58" xfId="62" applyNumberFormat="1" applyFont="1" applyFill="1" applyBorder="1" applyAlignment="1" applyProtection="1">
      <alignment horizontal="left" vertical="center"/>
      <protection locked="0"/>
    </xf>
    <xf numFmtId="0" fontId="186" fillId="35" borderId="20" xfId="62" applyFont="1" applyFill="1" applyBorder="1" applyAlignment="1" applyProtection="1">
      <alignment horizontal="center" vertical="center"/>
      <protection/>
    </xf>
    <xf numFmtId="0" fontId="25" fillId="33" borderId="124" xfId="62" applyFont="1" applyFill="1" applyBorder="1" applyAlignment="1" applyProtection="1">
      <alignment vertical="center" shrinkToFit="1"/>
      <protection locked="0"/>
    </xf>
    <xf numFmtId="0" fontId="8" fillId="0" borderId="14" xfId="62" applyFont="1" applyBorder="1" applyAlignment="1" applyProtection="1">
      <alignment horizontal="left" vertical="center" wrapText="1"/>
      <protection/>
    </xf>
    <xf numFmtId="0" fontId="0" fillId="0" borderId="11" xfId="62" applyFont="1" applyBorder="1" applyAlignment="1" applyProtection="1">
      <alignment vertical="center"/>
      <protection/>
    </xf>
    <xf numFmtId="0" fontId="0" fillId="0" borderId="19" xfId="62" applyFont="1" applyBorder="1" applyAlignment="1" applyProtection="1">
      <alignment vertical="center"/>
      <protection/>
    </xf>
    <xf numFmtId="0" fontId="0" fillId="0" borderId="17" xfId="62" applyFont="1" applyBorder="1" applyAlignment="1" applyProtection="1">
      <alignment vertical="center"/>
      <protection/>
    </xf>
    <xf numFmtId="0" fontId="0" fillId="0" borderId="0" xfId="62" applyFont="1" applyBorder="1" applyAlignment="1" applyProtection="1">
      <alignment vertical="center"/>
      <protection/>
    </xf>
    <xf numFmtId="0" fontId="0" fillId="0" borderId="20" xfId="62" applyFont="1" applyBorder="1" applyAlignment="1" applyProtection="1">
      <alignment vertical="center"/>
      <protection/>
    </xf>
    <xf numFmtId="0" fontId="0" fillId="0" borderId="10" xfId="62" applyFont="1" applyBorder="1" applyAlignment="1" applyProtection="1">
      <alignment vertical="center"/>
      <protection/>
    </xf>
    <xf numFmtId="0" fontId="0" fillId="0" borderId="25" xfId="62" applyFont="1" applyBorder="1" applyAlignment="1" applyProtection="1">
      <alignment vertical="center"/>
      <protection/>
    </xf>
    <xf numFmtId="0" fontId="8" fillId="0" borderId="11" xfId="62" applyFont="1" applyBorder="1" applyAlignment="1" applyProtection="1">
      <alignment horizontal="justify" vertical="center" wrapText="1"/>
      <protection/>
    </xf>
    <xf numFmtId="0" fontId="25" fillId="0" borderId="37" xfId="62" applyFont="1" applyFill="1" applyBorder="1" applyAlignment="1" applyProtection="1">
      <alignment horizontal="center" vertical="center" wrapText="1"/>
      <protection/>
    </xf>
    <xf numFmtId="0" fontId="8" fillId="0" borderId="15" xfId="62" applyFont="1" applyBorder="1" applyAlignment="1" applyProtection="1">
      <alignment horizontal="justify" vertical="center" wrapText="1"/>
      <protection/>
    </xf>
    <xf numFmtId="0" fontId="7" fillId="0" borderId="50" xfId="62" applyFont="1" applyBorder="1" applyAlignment="1" applyProtection="1">
      <alignment horizontal="left" vertical="center" shrinkToFit="1"/>
      <protection/>
    </xf>
    <xf numFmtId="0" fontId="7" fillId="0" borderId="18" xfId="62" applyFont="1" applyBorder="1" applyAlignment="1" applyProtection="1">
      <alignment horizontal="left" vertical="center" shrinkToFit="1"/>
      <protection/>
    </xf>
    <xf numFmtId="0" fontId="8" fillId="33" borderId="57" xfId="62" applyFont="1" applyFill="1" applyBorder="1" applyAlignment="1" applyProtection="1">
      <alignment vertical="center" shrinkToFit="1"/>
      <protection locked="0"/>
    </xf>
    <xf numFmtId="0" fontId="8" fillId="33" borderId="58" xfId="62" applyFont="1" applyFill="1" applyBorder="1" applyAlignment="1" applyProtection="1">
      <alignment vertical="center"/>
      <protection locked="0"/>
    </xf>
    <xf numFmtId="0" fontId="0" fillId="0" borderId="15" xfId="62" applyFont="1" applyBorder="1" applyAlignment="1" applyProtection="1">
      <alignment vertical="center"/>
      <protection/>
    </xf>
    <xf numFmtId="0" fontId="8" fillId="0" borderId="26" xfId="62" applyFont="1" applyBorder="1" applyAlignment="1" applyProtection="1">
      <alignment horizontal="left" vertical="center" wrapText="1"/>
      <protection/>
    </xf>
    <xf numFmtId="0" fontId="0" fillId="0" borderId="26" xfId="62" applyFont="1" applyBorder="1" applyAlignment="1" applyProtection="1">
      <alignment vertical="center" wrapText="1"/>
      <protection/>
    </xf>
    <xf numFmtId="0" fontId="20" fillId="0" borderId="0" xfId="0" applyFont="1" applyBorder="1" applyAlignment="1" applyProtection="1">
      <alignment horizontal="center" vertical="top"/>
      <protection/>
    </xf>
    <xf numFmtId="0" fontId="17" fillId="0" borderId="37" xfId="62" applyFont="1" applyBorder="1" applyAlignment="1" applyProtection="1">
      <alignment horizontal="center" vertical="center" wrapText="1"/>
      <protection/>
    </xf>
    <xf numFmtId="0" fontId="17" fillId="0" borderId="37" xfId="62" applyFont="1" applyBorder="1" applyAlignment="1" applyProtection="1">
      <alignment vertical="center" wrapText="1"/>
      <protection/>
    </xf>
    <xf numFmtId="182" fontId="4" fillId="28" borderId="37" xfId="62" applyNumberFormat="1" applyFont="1" applyFill="1" applyBorder="1" applyAlignment="1" applyProtection="1">
      <alignment horizontal="left" vertical="center" indent="1" shrinkToFit="1"/>
      <protection/>
    </xf>
    <xf numFmtId="0" fontId="0" fillId="0" borderId="16" xfId="62" applyFont="1" applyBorder="1" applyAlignment="1" applyProtection="1">
      <alignment vertical="center" wrapText="1"/>
      <protection/>
    </xf>
    <xf numFmtId="0" fontId="7" fillId="0" borderId="24" xfId="62" applyFont="1" applyBorder="1" applyAlignment="1" applyProtection="1">
      <alignment horizontal="justify" vertical="center" wrapText="1"/>
      <protection/>
    </xf>
    <xf numFmtId="0" fontId="7" fillId="0" borderId="15" xfId="62" applyFont="1" applyBorder="1" applyAlignment="1" applyProtection="1">
      <alignment horizontal="justify" vertical="center" wrapText="1"/>
      <protection/>
    </xf>
    <xf numFmtId="0" fontId="24" fillId="0" borderId="24" xfId="62" applyFont="1" applyBorder="1" applyAlignment="1" applyProtection="1">
      <alignment horizontal="center" vertical="center" wrapText="1"/>
      <protection/>
    </xf>
    <xf numFmtId="0" fontId="24" fillId="0" borderId="15" xfId="62" applyFont="1" applyBorder="1" applyAlignment="1" applyProtection="1">
      <alignment horizontal="center" vertical="center" wrapText="1"/>
      <protection/>
    </xf>
    <xf numFmtId="0" fontId="8" fillId="0" borderId="15" xfId="62" applyFont="1" applyBorder="1" applyAlignment="1" applyProtection="1">
      <alignment horizontal="right" vertical="center" wrapText="1"/>
      <protection/>
    </xf>
    <xf numFmtId="0" fontId="0" fillId="0" borderId="15" xfId="62" applyFont="1" applyBorder="1" applyAlignment="1" applyProtection="1">
      <alignment vertical="center"/>
      <protection/>
    </xf>
    <xf numFmtId="0" fontId="0" fillId="0" borderId="28" xfId="62" applyFont="1" applyBorder="1" applyAlignment="1" applyProtection="1">
      <alignment vertical="center"/>
      <protection/>
    </xf>
    <xf numFmtId="0" fontId="7" fillId="0" borderId="37" xfId="62" applyFont="1" applyBorder="1" applyAlignment="1" applyProtection="1">
      <alignment horizontal="center" vertical="center" wrapText="1"/>
      <protection/>
    </xf>
    <xf numFmtId="0" fontId="8" fillId="33" borderId="42" xfId="62" applyFont="1" applyFill="1" applyBorder="1" applyAlignment="1" applyProtection="1">
      <alignment vertical="center" wrapText="1"/>
      <protection locked="0"/>
    </xf>
    <xf numFmtId="0" fontId="8" fillId="33" borderId="18" xfId="62" applyFont="1" applyFill="1" applyBorder="1" applyAlignment="1" applyProtection="1">
      <alignment vertical="center" wrapText="1"/>
      <protection locked="0"/>
    </xf>
    <xf numFmtId="0" fontId="7" fillId="0" borderId="83" xfId="62" applyFont="1" applyBorder="1" applyAlignment="1" applyProtection="1">
      <alignment horizontal="left" vertical="center" shrinkToFit="1"/>
      <protection/>
    </xf>
    <xf numFmtId="0" fontId="7" fillId="0" borderId="32" xfId="62" applyFont="1" applyBorder="1" applyAlignment="1" applyProtection="1">
      <alignment horizontal="left" vertical="center" shrinkToFit="1"/>
      <protection/>
    </xf>
    <xf numFmtId="0" fontId="8" fillId="0" borderId="18" xfId="0" applyFont="1" applyFill="1" applyBorder="1" applyAlignment="1" applyProtection="1">
      <alignment vertical="center"/>
      <protection/>
    </xf>
    <xf numFmtId="0" fontId="8" fillId="0" borderId="18" xfId="0" applyFont="1" applyFill="1" applyBorder="1" applyAlignment="1" applyProtection="1">
      <alignment vertical="center"/>
      <protection locked="0"/>
    </xf>
    <xf numFmtId="0" fontId="7" fillId="0" borderId="12" xfId="62" applyFont="1" applyBorder="1" applyAlignment="1" applyProtection="1">
      <alignment horizontal="justify" vertical="center" shrinkToFit="1"/>
      <protection/>
    </xf>
    <xf numFmtId="0" fontId="7" fillId="0" borderId="26" xfId="62" applyFont="1" applyBorder="1" applyAlignment="1" applyProtection="1">
      <alignment horizontal="justify" vertical="center" shrinkToFit="1"/>
      <protection/>
    </xf>
    <xf numFmtId="0" fontId="8" fillId="0" borderId="35" xfId="0" applyFont="1" applyFill="1" applyBorder="1" applyAlignment="1" applyProtection="1">
      <alignment vertical="center"/>
      <protection/>
    </xf>
    <xf numFmtId="0" fontId="8" fillId="0" borderId="26" xfId="0" applyFont="1" applyFill="1" applyBorder="1" applyAlignment="1" applyProtection="1">
      <alignment vertical="center"/>
      <protection/>
    </xf>
    <xf numFmtId="0" fontId="7" fillId="0" borderId="14"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7" fillId="0" borderId="26" xfId="0" applyFont="1" applyBorder="1" applyAlignment="1" applyProtection="1">
      <alignment horizontal="center" vertical="center" wrapText="1"/>
      <protection/>
    </xf>
    <xf numFmtId="0" fontId="7" fillId="0" borderId="83"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50"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14" xfId="62" applyFont="1" applyBorder="1" applyAlignment="1" applyProtection="1">
      <alignment horizontal="center" vertical="center" textRotation="255" shrinkToFit="1"/>
      <protection/>
    </xf>
    <xf numFmtId="0" fontId="7" fillId="0" borderId="17" xfId="62" applyFont="1" applyBorder="1" applyAlignment="1" applyProtection="1">
      <alignment horizontal="center" vertical="center" textRotation="255" shrinkToFit="1"/>
      <protection/>
    </xf>
    <xf numFmtId="0" fontId="7" fillId="0" borderId="10" xfId="62" applyFont="1" applyBorder="1" applyAlignment="1" applyProtection="1">
      <alignment horizontal="center" vertical="center" textRotation="255" shrinkToFit="1"/>
      <protection/>
    </xf>
    <xf numFmtId="0" fontId="7" fillId="0" borderId="12" xfId="62" applyFont="1" applyBorder="1" applyAlignment="1" applyProtection="1">
      <alignment horizontal="center" vertical="center" shrinkToFit="1"/>
      <protection/>
    </xf>
    <xf numFmtId="0" fontId="7" fillId="0" borderId="26" xfId="62" applyFont="1" applyBorder="1" applyAlignment="1" applyProtection="1">
      <alignment horizontal="center" vertical="center" shrinkToFit="1"/>
      <protection/>
    </xf>
    <xf numFmtId="0" fontId="7" fillId="0" borderId="55" xfId="62" applyFont="1" applyBorder="1" applyAlignment="1" applyProtection="1">
      <alignment horizontal="center" vertical="center" shrinkToFit="1"/>
      <protection/>
    </xf>
    <xf numFmtId="0" fontId="7" fillId="0" borderId="53" xfId="62" applyFont="1" applyBorder="1" applyAlignment="1" applyProtection="1">
      <alignment horizontal="center" vertical="center" shrinkToFit="1"/>
      <protection/>
    </xf>
    <xf numFmtId="0" fontId="7" fillId="0" borderId="14" xfId="62" applyFont="1" applyBorder="1" applyAlignment="1" applyProtection="1">
      <alignment horizontal="center" vertical="center" wrapText="1" shrinkToFit="1"/>
      <protection/>
    </xf>
    <xf numFmtId="0" fontId="7" fillId="0" borderId="11" xfId="62" applyFont="1" applyBorder="1" applyAlignment="1" applyProtection="1">
      <alignment horizontal="center" vertical="center" shrinkToFit="1"/>
      <protection/>
    </xf>
    <xf numFmtId="0" fontId="7" fillId="0" borderId="10" xfId="62" applyFont="1" applyBorder="1" applyAlignment="1" applyProtection="1">
      <alignment horizontal="center" vertical="center" shrinkToFit="1"/>
      <protection/>
    </xf>
    <xf numFmtId="0" fontId="7" fillId="0" borderId="16" xfId="62" applyFont="1" applyBorder="1" applyAlignment="1" applyProtection="1">
      <alignment horizontal="center" vertical="center" shrinkToFit="1"/>
      <protection/>
    </xf>
    <xf numFmtId="0" fontId="8" fillId="0" borderId="53" xfId="62" applyFont="1" applyFill="1" applyBorder="1" applyAlignment="1" applyProtection="1">
      <alignment horizontal="left" vertical="center"/>
      <protection/>
    </xf>
    <xf numFmtId="0" fontId="8" fillId="0" borderId="26" xfId="62" applyFont="1" applyFill="1" applyBorder="1" applyAlignment="1" applyProtection="1">
      <alignment horizontal="left" vertical="center" shrinkToFit="1"/>
      <protection/>
    </xf>
    <xf numFmtId="0" fontId="8" fillId="0" borderId="33" xfId="62" applyFont="1" applyFill="1" applyBorder="1" applyAlignment="1" applyProtection="1">
      <alignment horizontal="left" vertical="center" shrinkToFit="1"/>
      <protection/>
    </xf>
    <xf numFmtId="0" fontId="8" fillId="0" borderId="54" xfId="62" applyFont="1" applyFill="1" applyBorder="1" applyAlignment="1" applyProtection="1">
      <alignment horizontal="left" vertical="center"/>
      <protection/>
    </xf>
    <xf numFmtId="0" fontId="141" fillId="0" borderId="18" xfId="0" applyFont="1" applyFill="1" applyBorder="1" applyAlignment="1" applyProtection="1">
      <alignment horizontal="left" vertical="center"/>
      <protection/>
    </xf>
    <xf numFmtId="197" fontId="158" fillId="33" borderId="50" xfId="62" applyNumberFormat="1" applyFont="1" applyFill="1" applyBorder="1" applyAlignment="1" applyProtection="1">
      <alignment horizontal="right" vertical="center" shrinkToFit="1"/>
      <protection locked="0"/>
    </xf>
    <xf numFmtId="197" fontId="158" fillId="33" borderId="18" xfId="62" applyNumberFormat="1" applyFont="1" applyFill="1" applyBorder="1" applyAlignment="1" applyProtection="1">
      <alignment horizontal="right" vertical="center" shrinkToFit="1"/>
      <protection locked="0"/>
    </xf>
    <xf numFmtId="0" fontId="8" fillId="33" borderId="58" xfId="0" applyFont="1" applyFill="1" applyBorder="1" applyAlignment="1" applyProtection="1">
      <alignment vertical="center" wrapText="1"/>
      <protection locked="0"/>
    </xf>
    <xf numFmtId="0" fontId="8" fillId="33" borderId="35" xfId="62" applyFont="1" applyFill="1" applyBorder="1" applyAlignment="1" applyProtection="1">
      <alignment vertical="center" wrapText="1"/>
      <protection locked="0"/>
    </xf>
    <xf numFmtId="38" fontId="25" fillId="28" borderId="24" xfId="49" applyFont="1" applyFill="1" applyBorder="1" applyAlignment="1" applyProtection="1">
      <alignment horizontal="right" vertical="center" indent="1" shrinkToFit="1"/>
      <protection/>
    </xf>
    <xf numFmtId="38" fontId="25" fillId="28" borderId="15" xfId="49" applyFont="1" applyFill="1" applyBorder="1" applyAlignment="1" applyProtection="1">
      <alignment horizontal="right" vertical="center" indent="1" shrinkToFit="1"/>
      <protection/>
    </xf>
    <xf numFmtId="0" fontId="9" fillId="33" borderId="14" xfId="62" applyFont="1" applyFill="1" applyBorder="1" applyAlignment="1" applyProtection="1">
      <alignment horizontal="left" vertical="center" wrapText="1" shrinkToFit="1"/>
      <protection locked="0"/>
    </xf>
    <xf numFmtId="0" fontId="9" fillId="33" borderId="11" xfId="62" applyFont="1" applyFill="1" applyBorder="1" applyAlignment="1" applyProtection="1">
      <alignment horizontal="left" vertical="center" wrapText="1" shrinkToFit="1"/>
      <protection locked="0"/>
    </xf>
    <xf numFmtId="0" fontId="9" fillId="33" borderId="19" xfId="62" applyFont="1" applyFill="1" applyBorder="1" applyAlignment="1" applyProtection="1">
      <alignment horizontal="left" vertical="center" wrapText="1" shrinkToFit="1"/>
      <protection locked="0"/>
    </xf>
    <xf numFmtId="0" fontId="9" fillId="33" borderId="17" xfId="62" applyFont="1" applyFill="1" applyBorder="1" applyAlignment="1" applyProtection="1">
      <alignment horizontal="left" vertical="center" wrapText="1" shrinkToFit="1"/>
      <protection locked="0"/>
    </xf>
    <xf numFmtId="0" fontId="9" fillId="33" borderId="0" xfId="62" applyFont="1" applyFill="1" applyBorder="1" applyAlignment="1" applyProtection="1">
      <alignment horizontal="left" vertical="center" wrapText="1" shrinkToFit="1"/>
      <protection locked="0"/>
    </xf>
    <xf numFmtId="0" fontId="9" fillId="33" borderId="20" xfId="62" applyFont="1" applyFill="1" applyBorder="1" applyAlignment="1" applyProtection="1">
      <alignment horizontal="left" vertical="center" wrapText="1" shrinkToFit="1"/>
      <protection locked="0"/>
    </xf>
    <xf numFmtId="0" fontId="9" fillId="33" borderId="10" xfId="62" applyFont="1" applyFill="1" applyBorder="1" applyAlignment="1" applyProtection="1">
      <alignment horizontal="left" vertical="center" wrapText="1" shrinkToFit="1"/>
      <protection locked="0"/>
    </xf>
    <xf numFmtId="0" fontId="9" fillId="33" borderId="16" xfId="62" applyFont="1" applyFill="1" applyBorder="1" applyAlignment="1" applyProtection="1">
      <alignment horizontal="left" vertical="center" wrapText="1" shrinkToFit="1"/>
      <protection locked="0"/>
    </xf>
    <xf numFmtId="0" fontId="9" fillId="33" borderId="25" xfId="62" applyFont="1" applyFill="1" applyBorder="1" applyAlignment="1" applyProtection="1">
      <alignment horizontal="left" vertical="center" wrapText="1" shrinkToFit="1"/>
      <protection locked="0"/>
    </xf>
    <xf numFmtId="0" fontId="141" fillId="0" borderId="32" xfId="0" applyFont="1" applyFill="1" applyBorder="1" applyAlignment="1" applyProtection="1">
      <alignment horizontal="left" vertical="center"/>
      <protection/>
    </xf>
    <xf numFmtId="0" fontId="137" fillId="0" borderId="24" xfId="0" applyFont="1" applyBorder="1" applyAlignment="1" applyProtection="1">
      <alignment horizontal="center" vertical="center"/>
      <protection/>
    </xf>
    <xf numFmtId="0" fontId="137" fillId="0" borderId="15" xfId="0" applyFont="1" applyBorder="1" applyAlignment="1" applyProtection="1">
      <alignment horizontal="center" vertical="center"/>
      <protection/>
    </xf>
    <xf numFmtId="0" fontId="137" fillId="0" borderId="28" xfId="0" applyFont="1" applyBorder="1" applyAlignment="1" applyProtection="1">
      <alignment horizontal="center" vertical="center"/>
      <protection/>
    </xf>
    <xf numFmtId="0" fontId="141" fillId="42" borderId="12" xfId="62" applyFont="1" applyFill="1" applyBorder="1" applyAlignment="1" applyProtection="1">
      <alignment horizontal="left" vertical="center" indent="1" shrinkToFit="1"/>
      <protection locked="0"/>
    </xf>
    <xf numFmtId="0" fontId="141" fillId="42" borderId="26" xfId="62" applyFont="1" applyFill="1" applyBorder="1" applyAlignment="1" applyProtection="1">
      <alignment horizontal="left" vertical="center" indent="1" shrinkToFit="1"/>
      <protection locked="0"/>
    </xf>
    <xf numFmtId="0" fontId="141" fillId="42" borderId="33" xfId="62" applyFont="1" applyFill="1" applyBorder="1" applyAlignment="1" applyProtection="1">
      <alignment horizontal="left" vertical="center" indent="1" shrinkToFit="1"/>
      <protection locked="0"/>
    </xf>
    <xf numFmtId="0" fontId="141" fillId="0" borderId="26" xfId="0" applyFont="1" applyFill="1" applyBorder="1" applyAlignment="1" applyProtection="1">
      <alignment horizontal="left" vertical="center"/>
      <protection/>
    </xf>
    <xf numFmtId="0" fontId="8" fillId="33" borderId="57" xfId="0" applyFont="1" applyFill="1" applyBorder="1" applyAlignment="1" applyProtection="1">
      <alignment vertical="center" wrapText="1"/>
      <protection locked="0"/>
    </xf>
    <xf numFmtId="3" fontId="25" fillId="33" borderId="55" xfId="62" applyNumberFormat="1" applyFont="1" applyFill="1" applyBorder="1" applyAlignment="1" applyProtection="1">
      <alignment horizontal="right" vertical="center" indent="1"/>
      <protection locked="0"/>
    </xf>
    <xf numFmtId="3" fontId="25" fillId="33" borderId="53" xfId="62" applyNumberFormat="1" applyFont="1" applyFill="1" applyBorder="1" applyAlignment="1" applyProtection="1">
      <alignment horizontal="right" vertical="center" indent="1"/>
      <protection locked="0"/>
    </xf>
    <xf numFmtId="0" fontId="17" fillId="0" borderId="0" xfId="0" applyFont="1" applyBorder="1" applyAlignment="1" applyProtection="1">
      <alignment horizontal="left" vertical="center"/>
      <protection/>
    </xf>
    <xf numFmtId="0" fontId="141" fillId="0" borderId="11" xfId="0" applyFont="1" applyBorder="1" applyAlignment="1" applyProtection="1">
      <alignment horizontal="center" vertical="center"/>
      <protection/>
    </xf>
    <xf numFmtId="0" fontId="141" fillId="0" borderId="19" xfId="0" applyFont="1" applyBorder="1" applyAlignment="1" applyProtection="1">
      <alignment horizontal="center" vertical="center"/>
      <protection/>
    </xf>
    <xf numFmtId="0" fontId="141" fillId="0" borderId="0" xfId="0" applyFont="1" applyBorder="1" applyAlignment="1" applyProtection="1">
      <alignment horizontal="center" vertical="center"/>
      <protection/>
    </xf>
    <xf numFmtId="0" fontId="141" fillId="0" borderId="20" xfId="0" applyFont="1" applyBorder="1" applyAlignment="1" applyProtection="1">
      <alignment horizontal="center" vertical="center"/>
      <protection/>
    </xf>
    <xf numFmtId="0" fontId="141" fillId="0" borderId="16" xfId="0" applyFont="1" applyBorder="1" applyAlignment="1" applyProtection="1">
      <alignment horizontal="center" vertical="center"/>
      <protection/>
    </xf>
    <xf numFmtId="0" fontId="141" fillId="0" borderId="25" xfId="0" applyFont="1" applyBorder="1" applyAlignment="1" applyProtection="1">
      <alignment horizontal="center" vertical="center"/>
      <protection/>
    </xf>
    <xf numFmtId="0" fontId="141" fillId="0" borderId="16" xfId="0" applyFont="1" applyBorder="1" applyAlignment="1" applyProtection="1">
      <alignment horizontal="left" vertical="center"/>
      <protection/>
    </xf>
    <xf numFmtId="0" fontId="141" fillId="0" borderId="25" xfId="0" applyFont="1" applyBorder="1" applyAlignment="1" applyProtection="1">
      <alignment horizontal="left" vertical="center"/>
      <protection/>
    </xf>
    <xf numFmtId="180" fontId="188" fillId="28" borderId="50" xfId="0" applyNumberFormat="1" applyFont="1" applyFill="1" applyBorder="1" applyAlignment="1" applyProtection="1">
      <alignment vertical="center"/>
      <protection/>
    </xf>
    <xf numFmtId="180" fontId="188" fillId="28" borderId="18" xfId="0" applyNumberFormat="1" applyFont="1" applyFill="1" applyBorder="1" applyAlignment="1" applyProtection="1">
      <alignment vertical="center"/>
      <protection/>
    </xf>
    <xf numFmtId="0" fontId="138" fillId="0" borderId="18" xfId="0" applyFont="1" applyBorder="1" applyAlignment="1" applyProtection="1">
      <alignment horizontal="center" vertical="center"/>
      <protection/>
    </xf>
    <xf numFmtId="0" fontId="138" fillId="0" borderId="35" xfId="0" applyFont="1" applyBorder="1" applyAlignment="1" applyProtection="1">
      <alignment horizontal="center" vertical="center"/>
      <protection/>
    </xf>
    <xf numFmtId="0" fontId="141" fillId="0" borderId="14" xfId="0" applyFont="1" applyBorder="1" applyAlignment="1" applyProtection="1">
      <alignment horizontal="center" vertical="center" wrapText="1"/>
      <protection/>
    </xf>
    <xf numFmtId="0" fontId="141" fillId="0" borderId="72" xfId="0" applyFont="1" applyBorder="1" applyAlignment="1" applyProtection="1">
      <alignment horizontal="center" vertical="center"/>
      <protection/>
    </xf>
    <xf numFmtId="0" fontId="141" fillId="0" borderId="17" xfId="0" applyFont="1" applyBorder="1" applyAlignment="1" applyProtection="1">
      <alignment horizontal="center" vertical="center"/>
      <protection/>
    </xf>
    <xf numFmtId="0" fontId="141" fillId="0" borderId="29" xfId="0" applyFont="1" applyBorder="1" applyAlignment="1" applyProtection="1">
      <alignment horizontal="center" vertical="center"/>
      <protection/>
    </xf>
    <xf numFmtId="0" fontId="141" fillId="0" borderId="10" xfId="0" applyFont="1" applyBorder="1" applyAlignment="1" applyProtection="1">
      <alignment horizontal="center" vertical="center"/>
      <protection/>
    </xf>
    <xf numFmtId="0" fontId="141" fillId="0" borderId="73" xfId="0" applyFont="1" applyBorder="1" applyAlignment="1" applyProtection="1">
      <alignment horizontal="center" vertical="center"/>
      <protection/>
    </xf>
    <xf numFmtId="183" fontId="27" fillId="28" borderId="14" xfId="0" applyNumberFormat="1" applyFont="1" applyFill="1" applyBorder="1" applyAlignment="1" applyProtection="1">
      <alignment horizontal="center" vertical="center"/>
      <protection/>
    </xf>
    <xf numFmtId="183" fontId="27" fillId="28" borderId="11" xfId="0" applyNumberFormat="1" applyFont="1" applyFill="1" applyBorder="1" applyAlignment="1" applyProtection="1">
      <alignment horizontal="center" vertical="center"/>
      <protection/>
    </xf>
    <xf numFmtId="183" fontId="27" fillId="28" borderId="17" xfId="0" applyNumberFormat="1" applyFont="1" applyFill="1" applyBorder="1" applyAlignment="1" applyProtection="1">
      <alignment horizontal="center" vertical="center"/>
      <protection/>
    </xf>
    <xf numFmtId="183" fontId="27" fillId="28" borderId="0" xfId="0" applyNumberFormat="1" applyFont="1" applyFill="1" applyBorder="1" applyAlignment="1" applyProtection="1">
      <alignment horizontal="center" vertical="center"/>
      <protection/>
    </xf>
    <xf numFmtId="183" fontId="27" fillId="28" borderId="10" xfId="0" applyNumberFormat="1" applyFont="1" applyFill="1" applyBorder="1" applyAlignment="1" applyProtection="1">
      <alignment horizontal="center" vertical="center"/>
      <protection/>
    </xf>
    <xf numFmtId="183" fontId="27" fillId="28" borderId="16" xfId="0" applyNumberFormat="1" applyFont="1" applyFill="1" applyBorder="1" applyAlignment="1" applyProtection="1">
      <alignment horizontal="center" vertical="center"/>
      <protection/>
    </xf>
    <xf numFmtId="0" fontId="8" fillId="0" borderId="20" xfId="0" applyFont="1" applyBorder="1" applyAlignment="1" applyProtection="1">
      <alignment vertical="center"/>
      <protection/>
    </xf>
    <xf numFmtId="0" fontId="7" fillId="0" borderId="14" xfId="0" applyFont="1" applyBorder="1" applyAlignment="1" applyProtection="1">
      <alignment horizontal="left" vertical="center" wrapText="1" indent="1"/>
      <protection/>
    </xf>
    <xf numFmtId="0" fontId="7" fillId="0" borderId="11" xfId="0" applyFont="1" applyBorder="1" applyAlignment="1" applyProtection="1">
      <alignment horizontal="left" vertical="center" indent="1"/>
      <protection/>
    </xf>
    <xf numFmtId="0" fontId="7" fillId="0" borderId="19" xfId="0" applyFont="1" applyBorder="1" applyAlignment="1" applyProtection="1">
      <alignment horizontal="left" vertical="center" indent="1"/>
      <protection/>
    </xf>
    <xf numFmtId="0" fontId="7" fillId="0" borderId="17" xfId="0" applyFont="1" applyBorder="1" applyAlignment="1" applyProtection="1">
      <alignment horizontal="left" vertical="center" indent="1"/>
      <protection/>
    </xf>
    <xf numFmtId="0" fontId="7" fillId="0" borderId="0" xfId="0" applyFont="1" applyBorder="1" applyAlignment="1" applyProtection="1">
      <alignment horizontal="left" vertical="center" indent="1"/>
      <protection/>
    </xf>
    <xf numFmtId="0" fontId="7" fillId="0" borderId="20" xfId="0" applyFont="1" applyBorder="1" applyAlignment="1" applyProtection="1">
      <alignment horizontal="left" vertical="center" indent="1"/>
      <protection/>
    </xf>
    <xf numFmtId="184" fontId="25" fillId="33" borderId="16" xfId="49" applyNumberFormat="1" applyFont="1" applyFill="1" applyBorder="1" applyAlignment="1" applyProtection="1">
      <alignment horizontal="right" vertical="center" indent="1" shrinkToFit="1"/>
      <protection locked="0"/>
    </xf>
    <xf numFmtId="0" fontId="12" fillId="0" borderId="11" xfId="0" applyFont="1" applyBorder="1" applyAlignment="1" applyProtection="1">
      <alignment horizontal="center" shrinkToFit="1"/>
      <protection/>
    </xf>
    <xf numFmtId="183" fontId="189" fillId="28" borderId="10" xfId="0" applyNumberFormat="1" applyFont="1" applyFill="1" applyBorder="1" applyAlignment="1" applyProtection="1">
      <alignment vertical="center"/>
      <protection/>
    </xf>
    <xf numFmtId="183" fontId="189" fillId="28" borderId="16" xfId="0" applyNumberFormat="1" applyFont="1" applyFill="1" applyBorder="1" applyAlignment="1" applyProtection="1">
      <alignment vertical="center"/>
      <protection/>
    </xf>
    <xf numFmtId="0" fontId="9" fillId="33" borderId="24" xfId="0" applyFont="1" applyFill="1" applyBorder="1" applyAlignment="1" applyProtection="1">
      <alignment horizontal="left" vertical="center"/>
      <protection locked="0"/>
    </xf>
    <xf numFmtId="0" fontId="9" fillId="33" borderId="15" xfId="0" applyFont="1" applyFill="1" applyBorder="1" applyAlignment="1" applyProtection="1">
      <alignment horizontal="left" vertical="center"/>
      <protection locked="0"/>
    </xf>
    <xf numFmtId="0" fontId="9" fillId="33" borderId="28" xfId="0" applyFont="1" applyFill="1" applyBorder="1" applyAlignment="1" applyProtection="1">
      <alignment horizontal="left" vertical="center"/>
      <protection locked="0"/>
    </xf>
    <xf numFmtId="0" fontId="138" fillId="0" borderId="16" xfId="0" applyFont="1" applyBorder="1" applyAlignment="1" applyProtection="1">
      <alignment/>
      <protection/>
    </xf>
    <xf numFmtId="0" fontId="138" fillId="0" borderId="25" xfId="0" applyFont="1" applyBorder="1" applyAlignment="1" applyProtection="1">
      <alignment/>
      <protection/>
    </xf>
    <xf numFmtId="183" fontId="188" fillId="28" borderId="11" xfId="0" applyNumberFormat="1" applyFont="1" applyFill="1" applyBorder="1" applyAlignment="1" applyProtection="1">
      <alignment horizontal="center" vertical="center"/>
      <protection/>
    </xf>
    <xf numFmtId="183" fontId="188" fillId="28" borderId="0" xfId="0" applyNumberFormat="1" applyFont="1" applyFill="1" applyBorder="1" applyAlignment="1" applyProtection="1">
      <alignment horizontal="center" vertical="center"/>
      <protection/>
    </xf>
    <xf numFmtId="183" fontId="188" fillId="28" borderId="16" xfId="0" applyNumberFormat="1" applyFont="1" applyFill="1" applyBorder="1" applyAlignment="1" applyProtection="1">
      <alignment horizontal="center" vertical="center"/>
      <protection/>
    </xf>
    <xf numFmtId="0" fontId="138" fillId="0" borderId="0" xfId="0" applyFont="1" applyBorder="1" applyAlignment="1" applyProtection="1">
      <alignment horizontal="center"/>
      <protection/>
    </xf>
    <xf numFmtId="0" fontId="138" fillId="0" borderId="17" xfId="0" applyFont="1" applyBorder="1" applyAlignment="1" applyProtection="1">
      <alignment vertical="center"/>
      <protection/>
    </xf>
    <xf numFmtId="0" fontId="138" fillId="0" borderId="0" xfId="0" applyFont="1" applyBorder="1" applyAlignment="1" applyProtection="1">
      <alignment vertical="center"/>
      <protection/>
    </xf>
    <xf numFmtId="0" fontId="138" fillId="0" borderId="29" xfId="0" applyFont="1" applyBorder="1" applyAlignment="1" applyProtection="1">
      <alignment vertical="center"/>
      <protection/>
    </xf>
    <xf numFmtId="0" fontId="138" fillId="0" borderId="67" xfId="0" applyFont="1" applyBorder="1" applyAlignment="1" applyProtection="1">
      <alignment vertical="center"/>
      <protection/>
    </xf>
    <xf numFmtId="0" fontId="12" fillId="0" borderId="17" xfId="0" applyFont="1" applyBorder="1" applyAlignment="1" applyProtection="1">
      <alignment horizontal="center" shrinkToFit="1"/>
      <protection/>
    </xf>
    <xf numFmtId="0" fontId="12" fillId="0" borderId="0" xfId="0" applyFont="1" applyBorder="1" applyAlignment="1" applyProtection="1">
      <alignment horizontal="center" shrinkToFit="1"/>
      <protection/>
    </xf>
    <xf numFmtId="186" fontId="25" fillId="33" borderId="16" xfId="49" applyNumberFormat="1" applyFont="1" applyFill="1" applyBorder="1" applyAlignment="1" applyProtection="1">
      <alignment horizontal="right" vertical="center" indent="1" shrinkToFit="1"/>
      <protection locked="0"/>
    </xf>
    <xf numFmtId="0" fontId="138" fillId="0" borderId="26" xfId="0" applyFont="1" applyBorder="1" applyAlignment="1" applyProtection="1">
      <alignment horizontal="center" vertical="center"/>
      <protection/>
    </xf>
    <xf numFmtId="0" fontId="138" fillId="0" borderId="33" xfId="0" applyFont="1" applyBorder="1" applyAlignment="1" applyProtection="1">
      <alignment horizontal="center" vertical="center"/>
      <protection/>
    </xf>
    <xf numFmtId="0" fontId="138" fillId="0" borderId="24" xfId="0" applyFont="1" applyFill="1" applyBorder="1" applyAlignment="1" applyProtection="1">
      <alignment horizontal="center" vertical="center"/>
      <protection/>
    </xf>
    <xf numFmtId="0" fontId="138" fillId="0" borderId="15" xfId="0" applyFont="1" applyFill="1" applyBorder="1" applyAlignment="1" applyProtection="1">
      <alignment horizontal="center" vertical="center"/>
      <protection/>
    </xf>
    <xf numFmtId="0" fontId="189" fillId="33" borderId="24" xfId="0" applyFont="1" applyFill="1" applyBorder="1" applyAlignment="1" applyProtection="1">
      <alignment horizontal="right" vertical="center"/>
      <protection locked="0"/>
    </xf>
    <xf numFmtId="0" fontId="189" fillId="33" borderId="15" xfId="0" applyFont="1" applyFill="1" applyBorder="1" applyAlignment="1" applyProtection="1">
      <alignment horizontal="right" vertical="center"/>
      <protection locked="0"/>
    </xf>
    <xf numFmtId="0" fontId="138" fillId="0" borderId="11" xfId="0" applyFont="1" applyFill="1" applyBorder="1" applyAlignment="1" applyProtection="1">
      <alignment vertical="center"/>
      <protection/>
    </xf>
    <xf numFmtId="0" fontId="138" fillId="0" borderId="26" xfId="0" applyFont="1" applyBorder="1" applyAlignment="1" applyProtection="1">
      <alignment vertical="center"/>
      <protection/>
    </xf>
    <xf numFmtId="0" fontId="141" fillId="0" borderId="57" xfId="0" applyFont="1" applyBorder="1" applyAlignment="1" applyProtection="1">
      <alignment horizontal="center" vertical="center"/>
      <protection/>
    </xf>
    <xf numFmtId="0" fontId="141" fillId="0" borderId="124" xfId="0" applyFont="1" applyBorder="1" applyAlignment="1" applyProtection="1">
      <alignment horizontal="center" vertical="center"/>
      <protection/>
    </xf>
    <xf numFmtId="0" fontId="138" fillId="0" borderId="14" xfId="0" applyFont="1" applyBorder="1" applyAlignment="1" applyProtection="1">
      <alignment vertical="center"/>
      <protection/>
    </xf>
    <xf numFmtId="0" fontId="138" fillId="0" borderId="11" xfId="0" applyFont="1" applyBorder="1" applyAlignment="1" applyProtection="1">
      <alignment vertical="center"/>
      <protection/>
    </xf>
    <xf numFmtId="0" fontId="138" fillId="0" borderId="19" xfId="0" applyFont="1" applyBorder="1" applyAlignment="1" applyProtection="1">
      <alignment vertical="center"/>
      <protection/>
    </xf>
    <xf numFmtId="186" fontId="28" fillId="33" borderId="10" xfId="0" applyNumberFormat="1" applyFont="1" applyFill="1" applyBorder="1" applyAlignment="1" applyProtection="1">
      <alignment horizontal="right" vertical="center" indent="1"/>
      <protection locked="0"/>
    </xf>
    <xf numFmtId="186" fontId="28" fillId="33" borderId="16" xfId="0" applyNumberFormat="1" applyFont="1" applyFill="1" applyBorder="1" applyAlignment="1" applyProtection="1">
      <alignment horizontal="right" vertical="center" indent="1"/>
      <protection locked="0"/>
    </xf>
    <xf numFmtId="0" fontId="137" fillId="0" borderId="59" xfId="0" applyFont="1" applyBorder="1" applyAlignment="1" applyProtection="1">
      <alignment horizontal="left" vertical="center" indent="1"/>
      <protection/>
    </xf>
    <xf numFmtId="186" fontId="28" fillId="33" borderId="17" xfId="0" applyNumberFormat="1" applyFont="1" applyFill="1" applyBorder="1" applyAlignment="1" applyProtection="1">
      <alignment horizontal="right" vertical="center" indent="1"/>
      <protection locked="0"/>
    </xf>
    <xf numFmtId="186" fontId="28" fillId="33" borderId="0" xfId="0" applyNumberFormat="1" applyFont="1" applyFill="1" applyBorder="1" applyAlignment="1" applyProtection="1">
      <alignment horizontal="right" vertical="center" indent="1"/>
      <protection locked="0"/>
    </xf>
    <xf numFmtId="180" fontId="28" fillId="33" borderId="16" xfId="0" applyNumberFormat="1" applyFont="1" applyFill="1" applyBorder="1" applyAlignment="1" applyProtection="1">
      <alignment horizontal="right" vertical="center" indent="1"/>
      <protection locked="0"/>
    </xf>
    <xf numFmtId="0" fontId="138" fillId="0" borderId="16" xfId="0" applyFont="1" applyBorder="1" applyAlignment="1" applyProtection="1">
      <alignment horizontal="center"/>
      <protection/>
    </xf>
    <xf numFmtId="0" fontId="137" fillId="0" borderId="124" xfId="0" applyFont="1" applyBorder="1" applyAlignment="1" applyProtection="1">
      <alignment horizontal="left" vertical="center" wrapText="1" indent="1"/>
      <protection/>
    </xf>
    <xf numFmtId="0" fontId="9" fillId="33" borderId="50" xfId="0" applyFont="1" applyFill="1" applyBorder="1" applyAlignment="1" applyProtection="1">
      <alignment horizontal="left" vertical="center"/>
      <protection locked="0"/>
    </xf>
    <xf numFmtId="0" fontId="9" fillId="33" borderId="18" xfId="0" applyFont="1" applyFill="1" applyBorder="1" applyAlignment="1" applyProtection="1">
      <alignment horizontal="left" vertical="center"/>
      <protection locked="0"/>
    </xf>
    <xf numFmtId="0" fontId="9" fillId="33" borderId="35" xfId="0" applyFont="1" applyFill="1" applyBorder="1" applyAlignment="1" applyProtection="1">
      <alignment horizontal="left" vertical="center"/>
      <protection locked="0"/>
    </xf>
    <xf numFmtId="0" fontId="138" fillId="0" borderId="24" xfId="0" applyFont="1" applyBorder="1" applyAlignment="1" applyProtection="1">
      <alignment vertical="center"/>
      <protection/>
    </xf>
    <xf numFmtId="0" fontId="138" fillId="0" borderId="15" xfId="0" applyFont="1" applyBorder="1" applyAlignment="1" applyProtection="1">
      <alignment vertical="center"/>
      <protection/>
    </xf>
    <xf numFmtId="0" fontId="138" fillId="0" borderId="28" xfId="0" applyFont="1" applyBorder="1" applyAlignment="1" applyProtection="1">
      <alignment vertical="center"/>
      <protection/>
    </xf>
    <xf numFmtId="0" fontId="137" fillId="0" borderId="24" xfId="0" applyFont="1" applyBorder="1" applyAlignment="1" applyProtection="1">
      <alignment horizontal="left" vertical="center" indent="1"/>
      <protection/>
    </xf>
    <xf numFmtId="0" fontId="137" fillId="0" borderId="15" xfId="0" applyFont="1" applyBorder="1" applyAlignment="1" applyProtection="1">
      <alignment horizontal="left" vertical="center" indent="1"/>
      <protection/>
    </xf>
    <xf numFmtId="0" fontId="137" fillId="0" borderId="28" xfId="0" applyFont="1" applyBorder="1" applyAlignment="1" applyProtection="1">
      <alignment horizontal="left" vertical="center" indent="1"/>
      <protection/>
    </xf>
    <xf numFmtId="0" fontId="138" fillId="0" borderId="24" xfId="0" applyFont="1" applyBorder="1" applyAlignment="1" applyProtection="1">
      <alignment horizontal="center" vertical="center"/>
      <protection/>
    </xf>
    <xf numFmtId="0" fontId="138" fillId="0" borderId="15" xfId="0" applyFont="1" applyBorder="1" applyAlignment="1" applyProtection="1">
      <alignment horizontal="center" vertical="center"/>
      <protection/>
    </xf>
    <xf numFmtId="0" fontId="138" fillId="0" borderId="0" xfId="0" applyFont="1" applyFill="1" applyBorder="1" applyAlignment="1" applyProtection="1">
      <alignment vertical="center"/>
      <protection/>
    </xf>
    <xf numFmtId="0" fontId="138" fillId="0" borderId="20" xfId="0" applyFont="1" applyFill="1" applyBorder="1" applyAlignment="1" applyProtection="1">
      <alignment vertical="center"/>
      <protection/>
    </xf>
    <xf numFmtId="0" fontId="9" fillId="33" borderId="16" xfId="0" applyFont="1" applyFill="1" applyBorder="1" applyAlignment="1" applyProtection="1">
      <alignment horizontal="left" vertical="center" shrinkToFit="1"/>
      <protection locked="0"/>
    </xf>
    <xf numFmtId="0" fontId="28" fillId="33" borderId="24" xfId="0" applyFont="1" applyFill="1" applyBorder="1" applyAlignment="1" applyProtection="1">
      <alignment horizontal="center" vertical="center"/>
      <protection locked="0"/>
    </xf>
    <xf numFmtId="0" fontId="28" fillId="33" borderId="15" xfId="0" applyFont="1" applyFill="1" applyBorder="1" applyAlignment="1" applyProtection="1">
      <alignment horizontal="center" vertical="center"/>
      <protection locked="0"/>
    </xf>
    <xf numFmtId="0" fontId="137" fillId="0" borderId="14" xfId="0" applyFont="1" applyBorder="1" applyAlignment="1" applyProtection="1">
      <alignment horizontal="left" vertical="center" wrapText="1" indent="1"/>
      <protection/>
    </xf>
    <xf numFmtId="0" fontId="137" fillId="0" borderId="11" xfId="0" applyFont="1" applyBorder="1" applyAlignment="1" applyProtection="1">
      <alignment horizontal="left" vertical="center" indent="1"/>
      <protection/>
    </xf>
    <xf numFmtId="0" fontId="137" fillId="0" borderId="19" xfId="0" applyFont="1" applyBorder="1" applyAlignment="1" applyProtection="1">
      <alignment horizontal="left" vertical="center" indent="1"/>
      <protection/>
    </xf>
    <xf numFmtId="0" fontId="137" fillId="0" borderId="10" xfId="0" applyFont="1" applyBorder="1" applyAlignment="1" applyProtection="1">
      <alignment horizontal="left" vertical="center" indent="1"/>
      <protection/>
    </xf>
    <xf numFmtId="0" fontId="137" fillId="0" borderId="16" xfId="0" applyFont="1" applyBorder="1" applyAlignment="1" applyProtection="1">
      <alignment horizontal="left" vertical="center" indent="1"/>
      <protection/>
    </xf>
    <xf numFmtId="0" fontId="137" fillId="0" borderId="25" xfId="0" applyFont="1" applyBorder="1" applyAlignment="1" applyProtection="1">
      <alignment horizontal="left" vertical="center" indent="1"/>
      <protection/>
    </xf>
    <xf numFmtId="0" fontId="9" fillId="33" borderId="14" xfId="0" applyFont="1" applyFill="1" applyBorder="1" applyAlignment="1" applyProtection="1">
      <alignment horizontal="left" vertical="center"/>
      <protection locked="0"/>
    </xf>
    <xf numFmtId="0" fontId="22" fillId="0" borderId="11" xfId="0" applyFont="1" applyBorder="1" applyAlignment="1" applyProtection="1">
      <alignment horizontal="left" vertical="center"/>
      <protection locked="0"/>
    </xf>
    <xf numFmtId="0" fontId="22" fillId="0" borderId="19" xfId="0" applyFont="1" applyBorder="1" applyAlignment="1" applyProtection="1">
      <alignment horizontal="left" vertical="center"/>
      <protection locked="0"/>
    </xf>
    <xf numFmtId="0" fontId="137" fillId="0" borderId="11" xfId="0" applyFont="1" applyBorder="1" applyAlignment="1" applyProtection="1">
      <alignment horizontal="left" vertical="center" wrapText="1" indent="1"/>
      <protection/>
    </xf>
    <xf numFmtId="0" fontId="137" fillId="0" borderId="19" xfId="0" applyFont="1" applyBorder="1" applyAlignment="1" applyProtection="1">
      <alignment horizontal="left" vertical="center" wrapText="1" indent="1"/>
      <protection/>
    </xf>
    <xf numFmtId="0" fontId="137" fillId="0" borderId="17" xfId="0" applyFont="1" applyBorder="1" applyAlignment="1" applyProtection="1">
      <alignment horizontal="left" vertical="center" wrapText="1" indent="1"/>
      <protection/>
    </xf>
    <xf numFmtId="0" fontId="137" fillId="0" borderId="0" xfId="0" applyFont="1" applyBorder="1" applyAlignment="1" applyProtection="1">
      <alignment horizontal="left" vertical="center" wrapText="1" indent="1"/>
      <protection/>
    </xf>
    <xf numFmtId="0" fontId="137" fillId="0" borderId="20" xfId="0" applyFont="1" applyBorder="1" applyAlignment="1" applyProtection="1">
      <alignment horizontal="left" vertical="center" wrapText="1" indent="1"/>
      <protection/>
    </xf>
    <xf numFmtId="0" fontId="137" fillId="0" borderId="10" xfId="0" applyFont="1" applyBorder="1" applyAlignment="1" applyProtection="1">
      <alignment horizontal="left" vertical="center" wrapText="1" indent="1"/>
      <protection/>
    </xf>
    <xf numFmtId="0" fontId="137" fillId="0" borderId="16" xfId="0" applyFont="1" applyBorder="1" applyAlignment="1" applyProtection="1">
      <alignment horizontal="left" vertical="center" wrapText="1" indent="1"/>
      <protection/>
    </xf>
    <xf numFmtId="0" fontId="137" fillId="0" borderId="25" xfId="0" applyFont="1" applyBorder="1" applyAlignment="1" applyProtection="1">
      <alignment horizontal="left" vertical="center" wrapText="1" indent="1"/>
      <protection/>
    </xf>
    <xf numFmtId="0" fontId="184" fillId="0" borderId="0" xfId="0" applyFont="1" applyAlignment="1" applyProtection="1">
      <alignment horizontal="right" vertical="top" textRotation="255"/>
      <protection/>
    </xf>
    <xf numFmtId="0" fontId="137" fillId="0" borderId="57" xfId="0" applyFont="1" applyBorder="1" applyAlignment="1" applyProtection="1">
      <alignment horizontal="left" vertical="center" indent="1"/>
      <protection/>
    </xf>
    <xf numFmtId="0" fontId="16" fillId="35" borderId="12" xfId="0" applyFont="1" applyFill="1" applyBorder="1" applyAlignment="1" applyProtection="1">
      <alignment horizontal="center" vertical="center"/>
      <protection/>
    </xf>
    <xf numFmtId="0" fontId="16" fillId="35" borderId="26" xfId="0" applyFont="1" applyFill="1" applyBorder="1" applyAlignment="1" applyProtection="1">
      <alignment horizontal="center" vertical="center"/>
      <protection/>
    </xf>
    <xf numFmtId="0" fontId="16" fillId="35" borderId="75" xfId="0" applyFont="1" applyFill="1" applyBorder="1" applyAlignment="1" applyProtection="1">
      <alignment horizontal="center" vertical="center"/>
      <protection/>
    </xf>
    <xf numFmtId="180" fontId="28" fillId="33" borderId="0" xfId="0" applyNumberFormat="1" applyFont="1" applyFill="1" applyBorder="1" applyAlignment="1" applyProtection="1">
      <alignment horizontal="right" vertical="center" indent="1"/>
      <protection locked="0"/>
    </xf>
    <xf numFmtId="0" fontId="144" fillId="0" borderId="14" xfId="0" applyFont="1" applyBorder="1" applyAlignment="1" applyProtection="1">
      <alignment horizontal="center" vertical="center"/>
      <protection/>
    </xf>
    <xf numFmtId="0" fontId="144" fillId="0" borderId="11" xfId="0" applyFont="1" applyBorder="1" applyAlignment="1" applyProtection="1">
      <alignment horizontal="center" vertical="center"/>
      <protection/>
    </xf>
    <xf numFmtId="0" fontId="144" fillId="0" borderId="19" xfId="0" applyFont="1" applyBorder="1" applyAlignment="1" applyProtection="1">
      <alignment horizontal="center" vertical="center"/>
      <protection/>
    </xf>
    <xf numFmtId="0" fontId="144" fillId="0" borderId="10" xfId="0" applyFont="1" applyBorder="1" applyAlignment="1" applyProtection="1">
      <alignment horizontal="center" vertical="center"/>
      <protection/>
    </xf>
    <xf numFmtId="0" fontId="144" fillId="0" borderId="16" xfId="0" applyFont="1" applyBorder="1" applyAlignment="1" applyProtection="1">
      <alignment horizontal="center" vertical="center"/>
      <protection/>
    </xf>
    <xf numFmtId="0" fontId="144" fillId="0" borderId="25" xfId="0" applyFont="1" applyBorder="1" applyAlignment="1" applyProtection="1">
      <alignment horizontal="center" vertical="center"/>
      <protection/>
    </xf>
    <xf numFmtId="180" fontId="188" fillId="28" borderId="12" xfId="0" applyNumberFormat="1" applyFont="1" applyFill="1" applyBorder="1" applyAlignment="1" applyProtection="1">
      <alignment vertical="center"/>
      <protection/>
    </xf>
    <xf numFmtId="180" fontId="188" fillId="28" borderId="26" xfId="0" applyNumberFormat="1" applyFont="1" applyFill="1" applyBorder="1" applyAlignment="1" applyProtection="1">
      <alignment vertical="center"/>
      <protection/>
    </xf>
    <xf numFmtId="0" fontId="141" fillId="0" borderId="58" xfId="0" applyFont="1" applyBorder="1" applyAlignment="1" applyProtection="1">
      <alignment horizontal="center" vertical="center"/>
      <protection/>
    </xf>
    <xf numFmtId="180" fontId="188" fillId="28" borderId="83" xfId="0" applyNumberFormat="1" applyFont="1" applyFill="1" applyBorder="1" applyAlignment="1" applyProtection="1">
      <alignment vertical="center"/>
      <protection/>
    </xf>
    <xf numFmtId="180" fontId="188" fillId="28" borderId="32" xfId="0" applyNumberFormat="1" applyFont="1" applyFill="1" applyBorder="1" applyAlignment="1" applyProtection="1">
      <alignment vertical="center"/>
      <protection/>
    </xf>
    <xf numFmtId="0" fontId="138" fillId="0" borderId="32" xfId="0" applyFont="1" applyBorder="1" applyAlignment="1" applyProtection="1">
      <alignment horizontal="center" vertical="center"/>
      <protection/>
    </xf>
    <xf numFmtId="0" fontId="138" fillId="0" borderId="34" xfId="0" applyFont="1" applyBorder="1" applyAlignment="1" applyProtection="1">
      <alignment horizontal="center" vertical="center"/>
      <protection/>
    </xf>
    <xf numFmtId="0" fontId="8" fillId="0" borderId="0" xfId="0" applyFont="1" applyBorder="1" applyAlignment="1" applyProtection="1">
      <alignment horizontal="center" vertical="center" wrapText="1"/>
      <protection/>
    </xf>
    <xf numFmtId="0" fontId="141" fillId="0" borderId="15" xfId="0" applyFont="1" applyBorder="1" applyAlignment="1" applyProtection="1">
      <alignment horizontal="center" vertical="center"/>
      <protection/>
    </xf>
    <xf numFmtId="0" fontId="141" fillId="0" borderId="28" xfId="0" applyFont="1" applyBorder="1" applyAlignment="1" applyProtection="1">
      <alignment horizontal="center" vertical="center"/>
      <protection/>
    </xf>
    <xf numFmtId="0" fontId="190" fillId="0" borderId="24" xfId="0" applyFont="1" applyBorder="1" applyAlignment="1" applyProtection="1">
      <alignment horizontal="center" vertical="center" shrinkToFit="1"/>
      <protection/>
    </xf>
    <xf numFmtId="0" fontId="190" fillId="0" borderId="15" xfId="0" applyFont="1" applyBorder="1" applyAlignment="1" applyProtection="1">
      <alignment horizontal="center" vertical="center" shrinkToFit="1"/>
      <protection/>
    </xf>
    <xf numFmtId="0" fontId="190" fillId="0" borderId="28" xfId="0" applyFont="1" applyBorder="1" applyAlignment="1" applyProtection="1">
      <alignment horizontal="center" vertical="center" shrinkToFit="1"/>
      <protection/>
    </xf>
    <xf numFmtId="0" fontId="4" fillId="28" borderId="24" xfId="62" applyFont="1" applyFill="1" applyBorder="1" applyAlignment="1" applyProtection="1">
      <alignment horizontal="left" vertical="center" indent="1" shrinkToFit="1"/>
      <protection/>
    </xf>
    <xf numFmtId="0" fontId="4" fillId="28" borderId="15" xfId="62" applyFont="1" applyFill="1" applyBorder="1" applyAlignment="1" applyProtection="1">
      <alignment horizontal="left" vertical="center" indent="1" shrinkToFit="1"/>
      <protection/>
    </xf>
    <xf numFmtId="0" fontId="4" fillId="28" borderId="28" xfId="62" applyFont="1" applyFill="1" applyBorder="1" applyAlignment="1" applyProtection="1">
      <alignment horizontal="left" vertical="center" indent="1" shrinkToFit="1"/>
      <protection/>
    </xf>
    <xf numFmtId="0" fontId="9" fillId="0" borderId="32" xfId="62" applyFont="1" applyFill="1" applyBorder="1" applyAlignment="1" applyProtection="1">
      <alignment horizontal="left" vertical="center" wrapText="1"/>
      <protection/>
    </xf>
    <xf numFmtId="0" fontId="9" fillId="0" borderId="76" xfId="62" applyFont="1" applyFill="1" applyBorder="1" applyAlignment="1" applyProtection="1">
      <alignment horizontal="left" vertical="center" wrapText="1"/>
      <protection/>
    </xf>
    <xf numFmtId="0" fontId="9" fillId="0" borderId="26" xfId="62" applyFont="1" applyFill="1" applyBorder="1" applyAlignment="1" applyProtection="1">
      <alignment horizontal="left" vertical="center" wrapText="1"/>
      <protection/>
    </xf>
    <xf numFmtId="0" fontId="9" fillId="0" borderId="75" xfId="62" applyFont="1" applyFill="1" applyBorder="1" applyAlignment="1" applyProtection="1">
      <alignment horizontal="left" vertical="center" wrapText="1"/>
      <protection/>
    </xf>
    <xf numFmtId="0" fontId="0" fillId="0" borderId="59" xfId="62" applyFont="1" applyBorder="1" applyAlignment="1" applyProtection="1">
      <alignment horizontal="center" vertical="center"/>
      <protection/>
    </xf>
    <xf numFmtId="0" fontId="0" fillId="0" borderId="62" xfId="62" applyFont="1" applyBorder="1" applyAlignment="1" applyProtection="1">
      <alignment horizontal="center" vertical="center"/>
      <protection/>
    </xf>
    <xf numFmtId="0" fontId="0" fillId="0" borderId="14" xfId="62" applyFont="1" applyBorder="1" applyAlignment="1" applyProtection="1">
      <alignment horizontal="center" vertical="center"/>
      <protection/>
    </xf>
    <xf numFmtId="0" fontId="0" fillId="0" borderId="11" xfId="62" applyFont="1" applyBorder="1" applyAlignment="1" applyProtection="1">
      <alignment horizontal="center" vertical="center"/>
      <protection/>
    </xf>
    <xf numFmtId="0" fontId="0" fillId="0" borderId="19" xfId="62" applyFont="1" applyBorder="1" applyAlignment="1" applyProtection="1">
      <alignment horizontal="center" vertical="center"/>
      <protection/>
    </xf>
    <xf numFmtId="0" fontId="0" fillId="0" borderId="10" xfId="62" applyFont="1" applyBorder="1" applyAlignment="1" applyProtection="1">
      <alignment horizontal="center" vertical="center"/>
      <protection/>
    </xf>
    <xf numFmtId="0" fontId="0" fillId="0" borderId="16" xfId="62" applyFont="1" applyBorder="1" applyAlignment="1" applyProtection="1">
      <alignment horizontal="center" vertical="center"/>
      <protection/>
    </xf>
    <xf numFmtId="0" fontId="0" fillId="0" borderId="25" xfId="62" applyFont="1" applyBorder="1" applyAlignment="1" applyProtection="1">
      <alignment horizontal="center" vertical="center"/>
      <protection/>
    </xf>
    <xf numFmtId="0" fontId="20" fillId="0" borderId="0" xfId="62" applyFont="1" applyAlignment="1" applyProtection="1">
      <alignment horizontal="center" vertical="center"/>
      <protection/>
    </xf>
    <xf numFmtId="0" fontId="153" fillId="0" borderId="0" xfId="0" applyFont="1" applyBorder="1" applyAlignment="1" applyProtection="1">
      <alignment horizontal="right" wrapText="1"/>
      <protection/>
    </xf>
    <xf numFmtId="0" fontId="153" fillId="0" borderId="0" xfId="0" applyFont="1" applyBorder="1" applyAlignment="1" applyProtection="1">
      <alignment horizontal="right"/>
      <protection/>
    </xf>
    <xf numFmtId="0" fontId="159" fillId="0" borderId="0" xfId="0" applyFont="1" applyBorder="1" applyAlignment="1" applyProtection="1">
      <alignment horizontal="center" vertical="center" textRotation="255"/>
      <protection/>
    </xf>
    <xf numFmtId="0" fontId="153" fillId="0" borderId="0" xfId="0" applyFont="1" applyBorder="1" applyAlignment="1" applyProtection="1">
      <alignment horizontal="left" wrapText="1"/>
      <protection/>
    </xf>
    <xf numFmtId="0" fontId="153" fillId="0" borderId="0" xfId="0" applyFont="1" applyBorder="1" applyAlignment="1" applyProtection="1">
      <alignment horizontal="center" vertical="center" wrapText="1"/>
      <protection/>
    </xf>
    <xf numFmtId="0" fontId="0" fillId="0" borderId="24" xfId="62" applyFont="1" applyBorder="1" applyAlignment="1" applyProtection="1">
      <alignment horizontal="center" vertical="center"/>
      <protection/>
    </xf>
    <xf numFmtId="0" fontId="0" fillId="0" borderId="28" xfId="62" applyFont="1" applyBorder="1" applyAlignment="1" applyProtection="1">
      <alignment horizontal="center" vertical="center"/>
      <protection/>
    </xf>
    <xf numFmtId="0" fontId="14" fillId="0" borderId="0" xfId="62" applyProtection="1">
      <alignment vertical="center"/>
      <protection/>
    </xf>
    <xf numFmtId="0" fontId="9" fillId="0" borderId="0" xfId="62" applyFont="1" applyAlignment="1" applyProtection="1">
      <alignment horizontal="left" vertical="center"/>
      <protection/>
    </xf>
    <xf numFmtId="0" fontId="8" fillId="0" borderId="37" xfId="62" applyFont="1" applyBorder="1" applyAlignment="1" applyProtection="1">
      <alignment horizontal="center" vertical="center" wrapText="1"/>
      <protection/>
    </xf>
    <xf numFmtId="0" fontId="6" fillId="0" borderId="37" xfId="62" applyFont="1" applyBorder="1" applyAlignment="1" applyProtection="1">
      <alignment horizontal="center" vertical="center" wrapText="1"/>
      <protection/>
    </xf>
    <xf numFmtId="0" fontId="4" fillId="40" borderId="24" xfId="62" applyFont="1" applyFill="1" applyBorder="1" applyAlignment="1" applyProtection="1">
      <alignment horizontal="left" vertical="center" wrapText="1" indent="1"/>
      <protection locked="0"/>
    </xf>
    <xf numFmtId="0" fontId="4" fillId="40" borderId="15" xfId="62" applyFont="1" applyFill="1" applyBorder="1" applyAlignment="1" applyProtection="1">
      <alignment horizontal="left" vertical="center" wrapText="1" indent="1"/>
      <protection locked="0"/>
    </xf>
    <xf numFmtId="0" fontId="153" fillId="0" borderId="11" xfId="0" applyFont="1" applyBorder="1" applyAlignment="1" applyProtection="1">
      <alignment horizontal="left" vertical="center"/>
      <protection/>
    </xf>
    <xf numFmtId="0" fontId="191" fillId="0" borderId="0" xfId="0" applyFont="1" applyBorder="1" applyAlignment="1" applyProtection="1">
      <alignment horizontal="center" vertical="top" wrapText="1"/>
      <protection/>
    </xf>
    <xf numFmtId="0" fontId="9" fillId="0" borderId="18" xfId="62" applyFont="1" applyFill="1" applyBorder="1" applyAlignment="1" applyProtection="1">
      <alignment horizontal="left" vertical="center" shrinkToFit="1"/>
      <protection/>
    </xf>
    <xf numFmtId="0" fontId="9" fillId="0" borderId="77" xfId="62" applyFont="1" applyFill="1" applyBorder="1" applyAlignment="1" applyProtection="1">
      <alignment horizontal="left" vertical="center" shrinkToFit="1"/>
      <protection/>
    </xf>
    <xf numFmtId="0" fontId="9" fillId="0" borderId="31" xfId="62" applyFont="1" applyFill="1" applyBorder="1" applyAlignment="1" applyProtection="1">
      <alignment horizontal="left" vertical="center" wrapText="1"/>
      <protection/>
    </xf>
    <xf numFmtId="0" fontId="9" fillId="0" borderId="131" xfId="62" applyFont="1" applyFill="1" applyBorder="1" applyAlignment="1" applyProtection="1">
      <alignment horizontal="left" vertical="center" wrapText="1"/>
      <protection/>
    </xf>
    <xf numFmtId="0" fontId="9" fillId="0" borderId="18" xfId="62" applyFont="1" applyFill="1" applyBorder="1" applyAlignment="1" applyProtection="1">
      <alignment horizontal="left" vertical="center" wrapText="1"/>
      <protection/>
    </xf>
    <xf numFmtId="0" fontId="9" fillId="0" borderId="77" xfId="62"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shrinkToFit="1"/>
      <protection/>
    </xf>
    <xf numFmtId="0" fontId="4" fillId="28" borderId="0" xfId="0" applyFont="1" applyFill="1" applyBorder="1" applyAlignment="1" applyProtection="1">
      <alignment horizontal="left" vertical="center" shrinkToFit="1"/>
      <protection/>
    </xf>
    <xf numFmtId="0" fontId="35" fillId="4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right" vertical="center"/>
      <protection/>
    </xf>
    <xf numFmtId="0" fontId="154" fillId="0" borderId="0" xfId="0" applyFont="1" applyBorder="1" applyAlignment="1" applyProtection="1">
      <alignment horizontal="center" vertical="center" wrapText="1"/>
      <protection/>
    </xf>
    <xf numFmtId="0" fontId="161" fillId="0" borderId="0" xfId="0" applyFont="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shrinkToFit="1"/>
      <protection/>
    </xf>
    <xf numFmtId="0" fontId="4" fillId="28" borderId="0"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right" vertical="top"/>
      <protection/>
    </xf>
    <xf numFmtId="0" fontId="153" fillId="0" borderId="0" xfId="0" applyFont="1" applyBorder="1" applyAlignment="1" applyProtection="1">
      <alignment horizontal="left" vertical="center" wrapText="1"/>
      <protection/>
    </xf>
    <xf numFmtId="0" fontId="4" fillId="0" borderId="0" xfId="0" applyFont="1" applyFill="1" applyBorder="1" applyAlignment="1" applyProtection="1">
      <alignment horizontal="left" vertical="top" wrapText="1"/>
      <protection/>
    </xf>
    <xf numFmtId="0" fontId="3" fillId="28" borderId="0" xfId="0" applyFont="1" applyFill="1" applyBorder="1" applyAlignment="1" applyProtection="1">
      <alignment horizontal="left" vertical="center" shrinkToFit="1"/>
      <protection/>
    </xf>
    <xf numFmtId="0" fontId="153" fillId="0" borderId="0" xfId="0" applyFont="1" applyBorder="1" applyAlignment="1" applyProtection="1">
      <alignment horizontal="center" vertical="center" textRotation="255"/>
      <protection/>
    </xf>
    <xf numFmtId="0" fontId="0" fillId="12" borderId="145" xfId="0" applyFont="1" applyFill="1" applyBorder="1" applyAlignment="1">
      <alignment horizontal="center" vertical="center"/>
    </xf>
    <xf numFmtId="0" fontId="0" fillId="12" borderId="15" xfId="0" applyFont="1" applyFill="1" applyBorder="1" applyAlignment="1">
      <alignment horizontal="center" vertical="center"/>
    </xf>
    <xf numFmtId="0" fontId="0" fillId="12" borderId="129" xfId="0" applyFont="1" applyFill="1" applyBorder="1" applyAlignment="1">
      <alignment horizontal="center" vertical="center"/>
    </xf>
    <xf numFmtId="0" fontId="0" fillId="44" borderId="145" xfId="0" applyFill="1" applyBorder="1" applyAlignment="1">
      <alignment horizontal="center" vertical="center"/>
    </xf>
    <xf numFmtId="0" fontId="0" fillId="44" borderId="15" xfId="0" applyFill="1" applyBorder="1" applyAlignment="1">
      <alignment horizontal="center" vertical="center"/>
    </xf>
    <xf numFmtId="0" fontId="0" fillId="44" borderId="129" xfId="0" applyFill="1" applyBorder="1" applyAlignment="1">
      <alignment horizontal="center" vertical="center"/>
    </xf>
    <xf numFmtId="0" fontId="0" fillId="10" borderId="145" xfId="0" applyFill="1" applyBorder="1" applyAlignment="1">
      <alignment horizontal="center" vertical="center"/>
    </xf>
    <xf numFmtId="0" fontId="0" fillId="10" borderId="15" xfId="0" applyFill="1" applyBorder="1" applyAlignment="1">
      <alignment horizontal="center" vertical="center"/>
    </xf>
    <xf numFmtId="0" fontId="0" fillId="10" borderId="129" xfId="0" applyFill="1" applyBorder="1" applyAlignment="1">
      <alignment horizontal="center" vertical="center"/>
    </xf>
    <xf numFmtId="0" fontId="0" fillId="13" borderId="105" xfId="0" applyFill="1" applyBorder="1" applyAlignment="1">
      <alignment vertical="center"/>
    </xf>
    <xf numFmtId="0" fontId="0" fillId="13" borderId="106" xfId="0" applyFill="1" applyBorder="1" applyAlignment="1">
      <alignment vertical="center"/>
    </xf>
    <xf numFmtId="0" fontId="0" fillId="13" borderId="107" xfId="0" applyFill="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高専賃提出書類リスト_100603HRI" xfId="65"/>
    <cellStyle name="標準_1010xx交付申請記入要領_PR" xfId="66"/>
    <cellStyle name="標準_H18.12結果表" xfId="67"/>
    <cellStyle name="良い" xfId="68"/>
  </cellStyles>
  <dxfs count="47">
    <dxf>
      <font>
        <color theme="0"/>
      </font>
    </dxf>
    <dxf>
      <font>
        <color theme="0" tint="-0.4999699890613556"/>
      </font>
      <fill>
        <patternFill>
          <bgColor theme="0" tint="-0.04997999966144562"/>
        </patternFill>
      </fill>
    </dxf>
    <dxf>
      <font>
        <color theme="0" tint="-0.4999699890613556"/>
      </font>
      <fill>
        <patternFill>
          <bgColor theme="0" tint="-0.04997999966144562"/>
        </patternFill>
      </fill>
    </dxf>
    <dxf>
      <font>
        <color theme="0" tint="-0.4999699890613556"/>
      </font>
      <fill>
        <patternFill>
          <bgColor theme="0" tint="-0.04997999966144562"/>
        </patternFill>
      </fill>
    </dxf>
    <dxf>
      <font>
        <color theme="0" tint="-0.4999699890613556"/>
      </font>
      <fill>
        <patternFill>
          <bgColor theme="0" tint="-0.04997999966144562"/>
        </patternFill>
      </fill>
    </dxf>
    <dxf>
      <font>
        <color theme="0" tint="-0.4999699890613556"/>
      </font>
      <fill>
        <patternFill>
          <bgColor theme="0" tint="-0.04997999966144562"/>
        </patternFill>
      </fill>
    </dxf>
    <dxf>
      <font>
        <color theme="0" tint="-0.4999699890613556"/>
      </font>
      <fill>
        <patternFill>
          <bgColor theme="0" tint="-0.04997999966144562"/>
        </patternFill>
      </fill>
    </dxf>
    <dxf>
      <font>
        <color theme="0"/>
      </font>
    </dxf>
    <dxf>
      <font>
        <color rgb="FFFFFF99"/>
      </font>
    </dxf>
    <dxf>
      <font>
        <u val="single"/>
      </font>
    </dxf>
    <dxf>
      <font>
        <u val="single"/>
      </font>
    </dxf>
    <dxf>
      <font>
        <u val="single"/>
      </font>
    </dxf>
    <dxf>
      <font>
        <u val="single"/>
      </font>
    </dxf>
    <dxf>
      <font>
        <u val="single"/>
      </font>
    </dxf>
    <dxf>
      <font>
        <color theme="0" tint="-0.3499799966812134"/>
      </font>
      <fill>
        <patternFill>
          <bgColor theme="0"/>
        </patternFill>
      </fill>
    </dxf>
    <dxf>
      <font>
        <name val="ＭＳ Ｐゴシック"/>
        <color theme="0" tint="-0.3499799966812134"/>
      </font>
      <fill>
        <patternFill>
          <bgColor theme="0"/>
        </patternFill>
      </fill>
    </dxf>
    <dxf>
      <font>
        <name val="ＭＳ Ｐゴシック"/>
        <color theme="0" tint="-0.3499799966812134"/>
      </font>
      <fill>
        <patternFill>
          <bgColor theme="0"/>
        </patternFill>
      </fill>
    </dxf>
    <dxf>
      <font>
        <color theme="0"/>
      </font>
      <fill>
        <patternFill>
          <bgColor theme="0"/>
        </patternFill>
      </fill>
      <border>
        <left style="thin">
          <color theme="0"/>
        </left>
        <right style="thin">
          <color theme="0"/>
        </right>
        <bottom style="thin">
          <color theme="0"/>
        </bottom>
      </border>
    </dxf>
    <dxf>
      <font>
        <color theme="0"/>
      </font>
      <fill>
        <patternFill>
          <bgColor theme="0"/>
        </patternFill>
      </fill>
    </dxf>
    <dxf>
      <font>
        <color theme="0" tint="-0.3499799966812134"/>
      </font>
      <fill>
        <patternFill>
          <bgColor theme="0"/>
        </patternFill>
      </fill>
    </dxf>
    <dxf>
      <font>
        <name val="ＭＳ Ｐゴシック"/>
        <color theme="0" tint="-0.3499799966812134"/>
      </font>
      <fill>
        <patternFill>
          <bgColor theme="0"/>
        </patternFill>
      </fill>
    </dxf>
    <dxf>
      <font>
        <name val="ＭＳ Ｐゴシック"/>
        <color theme="0" tint="-0.3499799966812134"/>
      </font>
      <fill>
        <patternFill>
          <bgColor theme="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24993999302387238"/>
        </patternFill>
      </fill>
    </dxf>
    <dxf>
      <font>
        <color theme="0" tint="-0.3499799966812134"/>
      </font>
      <fill>
        <patternFill>
          <bgColor theme="0" tint="-0.24993999302387238"/>
        </patternFill>
      </fill>
    </dxf>
    <dxf>
      <font>
        <color indexed="10"/>
      </font>
    </dxf>
    <dxf>
      <font>
        <name val="ＭＳ Ｐゴシック"/>
        <color theme="3" tint="0.5999600291252136"/>
      </font>
    </dxf>
    <dxf>
      <font>
        <name val="ＭＳ Ｐゴシック"/>
        <color theme="0" tint="-0.4999699890613556"/>
      </font>
    </dxf>
    <dxf>
      <fill>
        <patternFill patternType="solid">
          <bgColor theme="0" tint="-0.24993999302387238"/>
        </patternFill>
      </fill>
    </dxf>
    <dxf>
      <font>
        <color rgb="FFDD0806"/>
      </font>
      <border/>
    </dxf>
    <dxf>
      <font>
        <color theme="0" tint="-0.3499799966812134"/>
      </font>
      <fill>
        <patternFill>
          <bgColor theme="0" tint="-0.24993999302387238"/>
        </patternFill>
      </fill>
      <border/>
    </dxf>
    <dxf>
      <font>
        <color rgb="FFFF0000"/>
      </font>
      <border/>
    </dxf>
    <dxf>
      <font>
        <color theme="0"/>
      </font>
      <fill>
        <patternFill>
          <bgColor theme="0"/>
        </patternFill>
      </fill>
      <border/>
    </dxf>
    <dxf>
      <font>
        <color theme="0"/>
      </font>
      <fill>
        <patternFill>
          <bgColor theme="0"/>
        </patternFill>
      </fill>
      <border>
        <left style="thin">
          <color theme="0"/>
        </left>
        <right style="thin">
          <color theme="0"/>
        </right>
        <bottom style="thin">
          <color theme="0"/>
        </bottom>
      </border>
    </dxf>
    <dxf>
      <font>
        <u val="single"/>
      </font>
      <border/>
    </dxf>
    <dxf>
      <font>
        <color rgb="FFFFFF99"/>
      </font>
      <border/>
    </dxf>
    <dxf>
      <font>
        <color theme="0"/>
      </font>
      <border/>
    </dxf>
    <dxf>
      <font>
        <color theme="0" tint="-0.4999699890613556"/>
      </font>
      <fill>
        <patternFill>
          <bgColor theme="0" tint="-0.04997999966144562"/>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57150</xdr:colOff>
      <xdr:row>0</xdr:row>
      <xdr:rowOff>47625</xdr:rowOff>
    </xdr:from>
    <xdr:to>
      <xdr:col>46</xdr:col>
      <xdr:colOff>457200</xdr:colOff>
      <xdr:row>2</xdr:row>
      <xdr:rowOff>152400</xdr:rowOff>
    </xdr:to>
    <xdr:sp>
      <xdr:nvSpPr>
        <xdr:cNvPr id="1" name="角丸四角形 3"/>
        <xdr:cNvSpPr>
          <a:spLocks/>
        </xdr:cNvSpPr>
      </xdr:nvSpPr>
      <xdr:spPr>
        <a:xfrm>
          <a:off x="7267575" y="47625"/>
          <a:ext cx="2324100" cy="438150"/>
        </a:xfrm>
        <a:prstGeom prst="roundRect">
          <a:avLst/>
        </a:prstGeom>
        <a:solidFill>
          <a:srgbClr val="FFFFFF"/>
        </a:solidFill>
        <a:ln w="19050" cmpd="sng">
          <a:solidFill>
            <a:srgbClr val="FFFFFF"/>
          </a:solidFill>
          <a:headEnd type="none"/>
          <a:tailEnd type="none"/>
        </a:ln>
      </xdr:spPr>
      <xdr:txBody>
        <a:bodyPr vertOverflow="clip" wrap="square" lIns="36000" tIns="36000" rIns="36000" bIns="0"/>
        <a:p>
          <a:pPr algn="l">
            <a:defRPr/>
          </a:pPr>
          <a:r>
            <a:rPr lang="en-US" cap="none" sz="1000" b="0" i="0" u="none" baseline="0">
              <a:solidFill>
                <a:srgbClr val="000000"/>
              </a:solidFill>
              <a:latin typeface="ＭＳ Ｐゴシック"/>
              <a:ea typeface="ＭＳ Ｐゴシック"/>
              <a:cs typeface="ＭＳ Ｐゴシック"/>
            </a:rPr>
            <a:t>事務局から事業番号を発行されている事業者は、下欄にその番号をご記入下さい。</a:t>
          </a:r>
        </a:p>
      </xdr:txBody>
    </xdr:sp>
    <xdr:clientData/>
  </xdr:twoCellAnchor>
  <xdr:twoCellAnchor>
    <xdr:from>
      <xdr:col>1</xdr:col>
      <xdr:colOff>9525</xdr:colOff>
      <xdr:row>15</xdr:row>
      <xdr:rowOff>9525</xdr:rowOff>
    </xdr:from>
    <xdr:to>
      <xdr:col>3</xdr:col>
      <xdr:colOff>38100</xdr:colOff>
      <xdr:row>30</xdr:row>
      <xdr:rowOff>66675</xdr:rowOff>
    </xdr:to>
    <xdr:grpSp>
      <xdr:nvGrpSpPr>
        <xdr:cNvPr id="2" name="グループ化 18"/>
        <xdr:cNvGrpSpPr>
          <a:grpSpLocks/>
        </xdr:cNvGrpSpPr>
      </xdr:nvGrpSpPr>
      <xdr:grpSpPr>
        <a:xfrm>
          <a:off x="66675" y="3486150"/>
          <a:ext cx="790575" cy="4895850"/>
          <a:chOff x="71729" y="3150810"/>
          <a:chExt cx="784224" cy="4751727"/>
        </a:xfrm>
        <a:solidFill>
          <a:srgbClr val="FFFFFF"/>
        </a:solidFill>
      </xdr:grpSpPr>
      <xdr:sp>
        <xdr:nvSpPr>
          <xdr:cNvPr id="3" name="Rectangle 7"/>
          <xdr:cNvSpPr>
            <a:spLocks/>
          </xdr:cNvSpPr>
        </xdr:nvSpPr>
        <xdr:spPr>
          <a:xfrm>
            <a:off x="298566" y="3336127"/>
            <a:ext cx="151159" cy="545261"/>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sp>
        <xdr:nvSpPr>
          <xdr:cNvPr id="4" name="Rectangle 7"/>
          <xdr:cNvSpPr>
            <a:spLocks/>
          </xdr:cNvSpPr>
        </xdr:nvSpPr>
        <xdr:spPr>
          <a:xfrm>
            <a:off x="307976" y="5665662"/>
            <a:ext cx="160570" cy="545261"/>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sp>
        <xdr:nvSpPr>
          <xdr:cNvPr id="5" name="正方形/長方形 10"/>
          <xdr:cNvSpPr>
            <a:spLocks/>
          </xdr:cNvSpPr>
        </xdr:nvSpPr>
        <xdr:spPr>
          <a:xfrm>
            <a:off x="71729" y="4204505"/>
            <a:ext cx="774813" cy="831552"/>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latin typeface="ＭＳ Ｐゴシック"/>
                <a:ea typeface="ＭＳ Ｐゴシック"/>
                <a:cs typeface="ＭＳ Ｐゴシック"/>
              </a:rPr>
              <a:t>交付申請者</a:t>
            </a:r>
            <a:r>
              <a:rPr lang="en-US" cap="none" sz="800" b="0" i="0" u="none" baseline="0">
                <a:solidFill>
                  <a:srgbClr val="808080"/>
                </a:solidFill>
              </a:rPr>
              <a:t>
</a:t>
            </a:r>
            <a:r>
              <a:rPr lang="en-US" cap="none" sz="600" b="0" i="0" u="none" baseline="0">
                <a:solidFill>
                  <a:srgbClr val="808080"/>
                </a:solidFill>
              </a:rPr>
              <a:t>
</a:t>
            </a:r>
            <a:r>
              <a:rPr lang="en-US" cap="none" sz="800" b="0" i="0" u="none" baseline="0">
                <a:solidFill>
                  <a:srgbClr val="808080"/>
                </a:solidFill>
              </a:rPr>
              <a:t>
</a:t>
            </a:r>
            <a:r>
              <a:rPr lang="en-US" cap="none" sz="1100" b="0" i="0" u="none" baseline="0">
                <a:solidFill>
                  <a:srgbClr val="808080"/>
                </a:solidFill>
                <a:latin typeface="ＭＳ Ｐゴシック"/>
                <a:ea typeface="ＭＳ Ｐゴシック"/>
                <a:cs typeface="ＭＳ Ｐゴシック"/>
              </a:rPr>
              <a:t>㊞</a:t>
            </a:r>
          </a:p>
        </xdr:txBody>
      </xdr:sp>
      <xdr:sp>
        <xdr:nvSpPr>
          <xdr:cNvPr id="6" name="正方形/長方形 11"/>
          <xdr:cNvSpPr>
            <a:spLocks/>
          </xdr:cNvSpPr>
        </xdr:nvSpPr>
        <xdr:spPr>
          <a:xfrm>
            <a:off x="71729" y="5037246"/>
            <a:ext cx="774813" cy="841056"/>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latin typeface="ＭＳ Ｐゴシック"/>
                <a:ea typeface="ＭＳ Ｐゴシック"/>
                <a:cs typeface="ＭＳ Ｐゴシック"/>
              </a:rPr>
              <a:t>住宅の賃貸人</a:t>
            </a:r>
            <a:r>
              <a:rPr lang="en-US" cap="none" sz="800" b="0" i="0" u="none" baseline="0">
                <a:solidFill>
                  <a:srgbClr val="808080"/>
                </a:solidFill>
              </a:rPr>
              <a:t>
</a:t>
            </a:r>
            <a:r>
              <a:rPr lang="en-US" cap="none" sz="600" b="0" i="0" u="none" baseline="0">
                <a:solidFill>
                  <a:srgbClr val="808080"/>
                </a:solidFill>
              </a:rPr>
              <a:t>
</a:t>
            </a:r>
            <a:r>
              <a:rPr lang="en-US" cap="none" sz="800" b="0" i="0" u="none" baseline="0">
                <a:solidFill>
                  <a:srgbClr val="808080"/>
                </a:solidFill>
              </a:rPr>
              <a:t>
</a:t>
            </a:r>
            <a:r>
              <a:rPr lang="en-US" cap="none" sz="1100" b="0" i="0" u="none" baseline="0">
                <a:solidFill>
                  <a:srgbClr val="808080"/>
                </a:solidFill>
                <a:latin typeface="ＭＳ Ｐゴシック"/>
                <a:ea typeface="ＭＳ Ｐゴシック"/>
                <a:cs typeface="ＭＳ Ｐゴシック"/>
              </a:rPr>
              <a:t>㊞</a:t>
            </a:r>
          </a:p>
        </xdr:txBody>
      </xdr:sp>
      <xdr:sp>
        <xdr:nvSpPr>
          <xdr:cNvPr id="7" name="正方形/長方形 12"/>
          <xdr:cNvSpPr>
            <a:spLocks/>
          </xdr:cNvSpPr>
        </xdr:nvSpPr>
        <xdr:spPr>
          <a:xfrm>
            <a:off x="71729" y="3465612"/>
            <a:ext cx="774813" cy="757900"/>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r">
              <a:defRPr/>
            </a:pPr>
            <a:r>
              <a:rPr lang="en-US" cap="none" sz="800" b="0" i="0" u="none" baseline="0">
                <a:solidFill>
                  <a:srgbClr val="808080"/>
                </a:solidFill>
              </a:rPr>
              <a:t>
</a:t>
            </a:r>
            <a:r>
              <a:rPr lang="en-US" cap="none" sz="700" b="0" i="0" u="none" baseline="0">
                <a:solidFill>
                  <a:srgbClr val="808080"/>
                </a:solidFill>
                <a:latin typeface="ＭＳ Ｐゴシック"/>
                <a:ea typeface="ＭＳ Ｐゴシック"/>
                <a:cs typeface="ＭＳ Ｐゴシック"/>
              </a:rPr>
              <a:t>字訂正</a:t>
            </a:r>
            <a:r>
              <a:rPr lang="en-US" cap="none" sz="700" b="0" i="0" u="none" baseline="0">
                <a:solidFill>
                  <a:srgbClr val="808080"/>
                </a:solidFill>
              </a:rPr>
              <a:t>
</a:t>
            </a:r>
            <a:r>
              <a:rPr lang="en-US" cap="none" sz="700" b="0" i="0" u="none" baseline="0">
                <a:solidFill>
                  <a:srgbClr val="808080"/>
                </a:solidFill>
              </a:rPr>
              <a:t>
</a:t>
            </a:r>
            <a:r>
              <a:rPr lang="en-US" cap="none" sz="700" b="0" i="0" u="none" baseline="0">
                <a:solidFill>
                  <a:srgbClr val="808080"/>
                </a:solidFill>
                <a:latin typeface="ＭＳ Ｐゴシック"/>
                <a:ea typeface="ＭＳ Ｐゴシック"/>
                <a:cs typeface="ＭＳ Ｐゴシック"/>
              </a:rPr>
              <a:t>字加入</a:t>
            </a:r>
            <a:r>
              <a:rPr lang="en-US" cap="none" sz="700" b="0" i="0" u="none" baseline="0">
                <a:solidFill>
                  <a:srgbClr val="808080"/>
                </a:solidFill>
              </a:rPr>
              <a:t>
</a:t>
            </a:r>
            <a:r>
              <a:rPr lang="en-US" cap="none" sz="700" b="0" i="0" u="none" baseline="0">
                <a:solidFill>
                  <a:srgbClr val="808080"/>
                </a:solidFill>
              </a:rPr>
              <a:t>
</a:t>
            </a:r>
            <a:r>
              <a:rPr lang="en-US" cap="none" sz="700" b="0" i="0" u="none" baseline="0">
                <a:solidFill>
                  <a:srgbClr val="808080"/>
                </a:solidFill>
                <a:latin typeface="ＭＳ Ｐゴシック"/>
                <a:ea typeface="ＭＳ Ｐゴシック"/>
                <a:cs typeface="ＭＳ Ｐゴシック"/>
              </a:rPr>
              <a:t>字削除</a:t>
            </a:r>
          </a:p>
        </xdr:txBody>
      </xdr:sp>
      <xdr:sp>
        <xdr:nvSpPr>
          <xdr:cNvPr id="8" name="正方形/長方形 13"/>
          <xdr:cNvSpPr>
            <a:spLocks/>
          </xdr:cNvSpPr>
        </xdr:nvSpPr>
        <xdr:spPr>
          <a:xfrm>
            <a:off x="71729" y="3150810"/>
            <a:ext cx="774813" cy="314802"/>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ctr">
              <a:defRPr/>
            </a:pPr>
            <a:r>
              <a:rPr lang="en-US" cap="none" sz="900" b="0" i="0" u="none" baseline="0">
                <a:solidFill>
                  <a:srgbClr val="808080"/>
                </a:solidFill>
                <a:latin typeface="ＭＳ Ｐゴシック"/>
                <a:ea typeface="ＭＳ Ｐゴシック"/>
                <a:cs typeface="ＭＳ Ｐゴシック"/>
              </a:rPr>
              <a:t>軽微事項の</a:t>
            </a:r>
            <a:r>
              <a:rPr lang="en-US" cap="none" sz="900" b="0" i="0" u="none" baseline="0">
                <a:solidFill>
                  <a:srgbClr val="808080"/>
                </a:solidFill>
              </a:rPr>
              <a:t>
</a:t>
            </a:r>
            <a:r>
              <a:rPr lang="en-US" cap="none" sz="900" b="0" i="0" u="none" baseline="0">
                <a:solidFill>
                  <a:srgbClr val="808080"/>
                </a:solidFill>
                <a:latin typeface="ＭＳ Ｐゴシック"/>
                <a:ea typeface="ＭＳ Ｐゴシック"/>
                <a:cs typeface="ＭＳ Ｐゴシック"/>
              </a:rPr>
              <a:t>修正委任欄</a:t>
            </a:r>
          </a:p>
        </xdr:txBody>
      </xdr:sp>
      <xdr:sp>
        <xdr:nvSpPr>
          <xdr:cNvPr id="9" name="正方形/長方形 15"/>
          <xdr:cNvSpPr>
            <a:spLocks/>
          </xdr:cNvSpPr>
        </xdr:nvSpPr>
        <xdr:spPr>
          <a:xfrm>
            <a:off x="81140" y="7051978"/>
            <a:ext cx="774813" cy="850559"/>
          </a:xfrm>
          <a:prstGeom prst="rect">
            <a:avLst/>
          </a:prstGeom>
          <a:solidFill>
            <a:srgbClr val="FFFFFF"/>
          </a:solidFill>
          <a:ln w="9525" cmpd="sng">
            <a:noFill/>
          </a:ln>
        </xdr:spPr>
        <xdr:txBody>
          <a:bodyPr vertOverflow="clip" wrap="square" lIns="36000" tIns="36000" rIns="36000" bIns="36000"/>
          <a:p>
            <a:pPr algn="l">
              <a:defRPr/>
            </a:pPr>
            <a:r>
              <a:rPr lang="en-US" cap="none" sz="700" b="0" i="0" u="none" baseline="0">
                <a:solidFill>
                  <a:srgbClr val="808080"/>
                </a:solidFill>
                <a:latin typeface="ＭＳ Ｐゴシック"/>
                <a:ea typeface="ＭＳ Ｐゴシック"/>
                <a:cs typeface="ＭＳ Ｐゴシック"/>
              </a:rPr>
              <a:t>事務局にて修正を行う対象は、単純な書き間違い、表記の統一、および記入漏れの補正に限ります</a:t>
            </a:r>
            <a:r>
              <a:rPr lang="en-US" cap="none" sz="75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rPr>
              <a:t> </a:t>
            </a:r>
          </a:p>
        </xdr:txBody>
      </xdr:sp>
      <xdr:sp>
        <xdr:nvSpPr>
          <xdr:cNvPr id="10" name="正方形/長方形 14"/>
          <xdr:cNvSpPr>
            <a:spLocks/>
          </xdr:cNvSpPr>
        </xdr:nvSpPr>
        <xdr:spPr>
          <a:xfrm>
            <a:off x="71729" y="5878301"/>
            <a:ext cx="774813" cy="1183180"/>
          </a:xfrm>
          <a:prstGeom prst="rect">
            <a:avLst/>
          </a:prstGeom>
          <a:solidFill>
            <a:srgbClr val="FFFFFF"/>
          </a:solidFill>
          <a:ln w="3175" cmpd="sng">
            <a:solidFill>
              <a:srgbClr val="7F7F7F"/>
            </a:solidFill>
            <a:headEnd type="none"/>
            <a:tailEnd type="none"/>
          </a:ln>
        </xdr:spPr>
        <xdr:txBody>
          <a:bodyPr vertOverflow="clip" wrap="square" lIns="36000" tIns="36000" rIns="36000" bIns="36000"/>
          <a:p>
            <a:pPr algn="l">
              <a:defRPr/>
            </a:pPr>
            <a:r>
              <a:rPr lang="en-US" cap="none" sz="700" b="0" i="0" u="none" baseline="0">
                <a:solidFill>
                  <a:srgbClr val="808080"/>
                </a:solidFill>
                <a:latin typeface="ＭＳ Ｐゴシック"/>
                <a:ea typeface="ＭＳ Ｐゴシック"/>
                <a:cs typeface="ＭＳ Ｐゴシック"/>
              </a:rPr>
              <a:t>上記は、交付申請者･住宅の賃貸人の申し出に基づき、誤記を修正したものに相違ありません。</a:t>
            </a:r>
            <a:r>
              <a:rPr lang="en-US" cap="none" sz="700" b="0" i="0" u="none" baseline="0">
                <a:solidFill>
                  <a:srgbClr val="808080"/>
                </a:solidFill>
              </a:rPr>
              <a:t>
</a:t>
            </a:r>
            <a:r>
              <a:rPr lang="en-US" cap="none" sz="75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平成　</a:t>
            </a:r>
            <a:r>
              <a:rPr lang="en-US" cap="none" sz="6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年　</a:t>
            </a:r>
            <a:r>
              <a:rPr lang="en-US" cap="none" sz="6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月　</a:t>
            </a:r>
            <a:r>
              <a:rPr lang="en-US" cap="none" sz="6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日</a:t>
            </a:r>
            <a:r>
              <a:rPr lang="en-US" cap="none" sz="600" b="0" i="0" u="none" baseline="0">
                <a:solidFill>
                  <a:srgbClr val="808080"/>
                </a:solidFill>
              </a:rPr>
              <a:t>
</a:t>
            </a:r>
            <a:r>
              <a:rPr lang="en-US" cap="none" sz="700" b="0" i="0" u="none" baseline="0">
                <a:solidFill>
                  <a:srgbClr val="808080"/>
                </a:solidFill>
                <a:latin typeface="ＭＳ Ｐゴシック"/>
                <a:ea typeface="ＭＳ Ｐゴシック"/>
                <a:cs typeface="ＭＳ Ｐゴシック"/>
              </a:rPr>
              <a:t>事務局員</a:t>
            </a:r>
            <a:r>
              <a:rPr lang="en-US" cap="none" sz="75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rPr>
              <a:t> </a:t>
            </a:r>
          </a:p>
        </xdr:txBody>
      </xdr:sp>
      <xdr:sp>
        <xdr:nvSpPr>
          <xdr:cNvPr id="11" name="正方形/長方形 16"/>
          <xdr:cNvSpPr>
            <a:spLocks/>
          </xdr:cNvSpPr>
        </xdr:nvSpPr>
        <xdr:spPr>
          <a:xfrm>
            <a:off x="71729" y="3150810"/>
            <a:ext cx="774813" cy="3910671"/>
          </a:xfrm>
          <a:prstGeom prst="rect">
            <a:avLst/>
          </a:prstGeom>
          <a:noFill/>
          <a:ln w="6350" cmpd="sng">
            <a:solidFill>
              <a:srgbClr val="7F7F7F"/>
            </a:solidFill>
            <a:headEnd type="none"/>
            <a:tailEnd type="none"/>
          </a:ln>
        </xdr:spPr>
        <xdr:txBody>
          <a:bodyPr vertOverflow="clip" wrap="square" lIns="36000" tIns="36000" rIns="36000" bIns="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133350</xdr:colOff>
      <xdr:row>15</xdr:row>
      <xdr:rowOff>323850</xdr:rowOff>
    </xdr:from>
    <xdr:to>
      <xdr:col>38</xdr:col>
      <xdr:colOff>171450</xdr:colOff>
      <xdr:row>16</xdr:row>
      <xdr:rowOff>266700</xdr:rowOff>
    </xdr:to>
    <xdr:sp>
      <xdr:nvSpPr>
        <xdr:cNvPr id="12" name="テキスト ボックス 17"/>
        <xdr:cNvSpPr txBox="1">
          <a:spLocks noChangeArrowheads="1"/>
        </xdr:cNvSpPr>
      </xdr:nvSpPr>
      <xdr:spPr>
        <a:xfrm>
          <a:off x="6276975" y="3800475"/>
          <a:ext cx="1104900" cy="342900"/>
        </a:xfrm>
        <a:prstGeom prst="rect">
          <a:avLst/>
        </a:prstGeom>
        <a:noFill/>
        <a:ln w="9525" cmpd="sng">
          <a:noFill/>
        </a:ln>
      </xdr:spPr>
      <xdr:txBody>
        <a:bodyPr vertOverflow="clip" wrap="square"/>
        <a:p>
          <a:pPr algn="l">
            <a:defRPr/>
          </a:pPr>
          <a:r>
            <a:rPr lang="en-US" cap="none" sz="1400" b="0" i="0" u="none" baseline="0">
              <a:solidFill>
                <a:srgbClr val="969696"/>
              </a:solidFill>
            </a:rPr>
            <a:t>㊞</a:t>
          </a:r>
        </a:p>
      </xdr:txBody>
    </xdr:sp>
    <xdr:clientData/>
  </xdr:twoCellAnchor>
  <xdr:twoCellAnchor>
    <xdr:from>
      <xdr:col>32</xdr:col>
      <xdr:colOff>123825</xdr:colOff>
      <xdr:row>23</xdr:row>
      <xdr:rowOff>314325</xdr:rowOff>
    </xdr:from>
    <xdr:to>
      <xdr:col>38</xdr:col>
      <xdr:colOff>171450</xdr:colOff>
      <xdr:row>24</xdr:row>
      <xdr:rowOff>266700</xdr:rowOff>
    </xdr:to>
    <xdr:sp>
      <xdr:nvSpPr>
        <xdr:cNvPr id="13" name="テキスト ボックス 18"/>
        <xdr:cNvSpPr txBox="1">
          <a:spLocks noChangeArrowheads="1"/>
        </xdr:cNvSpPr>
      </xdr:nvSpPr>
      <xdr:spPr>
        <a:xfrm>
          <a:off x="6267450" y="6191250"/>
          <a:ext cx="1114425" cy="352425"/>
        </a:xfrm>
        <a:prstGeom prst="rect">
          <a:avLst/>
        </a:prstGeom>
        <a:noFill/>
        <a:ln w="9525" cmpd="sng">
          <a:noFill/>
        </a:ln>
      </xdr:spPr>
      <xdr:txBody>
        <a:bodyPr vertOverflow="clip" wrap="square"/>
        <a:p>
          <a:pPr algn="l">
            <a:defRPr/>
          </a:pPr>
          <a:r>
            <a:rPr lang="en-US" cap="none" sz="1400" b="0" i="0" u="none" baseline="0">
              <a:solidFill>
                <a:srgbClr val="969696"/>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57150</xdr:colOff>
      <xdr:row>0</xdr:row>
      <xdr:rowOff>0</xdr:rowOff>
    </xdr:from>
    <xdr:to>
      <xdr:col>35</xdr:col>
      <xdr:colOff>57150</xdr:colOff>
      <xdr:row>0</xdr:row>
      <xdr:rowOff>0</xdr:rowOff>
    </xdr:to>
    <xdr:sp>
      <xdr:nvSpPr>
        <xdr:cNvPr id="1" name="AutoShape 8"/>
        <xdr:cNvSpPr>
          <a:spLocks/>
        </xdr:cNvSpPr>
      </xdr:nvSpPr>
      <xdr:spPr>
        <a:xfrm>
          <a:off x="7448550"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申請日時点の国土交通大臣名を記入してください。</a:t>
          </a:r>
        </a:p>
      </xdr:txBody>
    </xdr:sp>
    <xdr:clientData/>
  </xdr:twoCellAnchor>
  <xdr:twoCellAnchor>
    <xdr:from>
      <xdr:col>36</xdr:col>
      <xdr:colOff>57150</xdr:colOff>
      <xdr:row>2</xdr:row>
      <xdr:rowOff>19050</xdr:rowOff>
    </xdr:from>
    <xdr:to>
      <xdr:col>37</xdr:col>
      <xdr:colOff>2390775</xdr:colOff>
      <xdr:row>33</xdr:row>
      <xdr:rowOff>38100</xdr:rowOff>
    </xdr:to>
    <xdr:pic>
      <xdr:nvPicPr>
        <xdr:cNvPr id="2" name="図 12"/>
        <xdr:cNvPicPr preferRelativeResize="1">
          <a:picLocks noChangeAspect="0"/>
        </xdr:cNvPicPr>
      </xdr:nvPicPr>
      <xdr:blipFill>
        <a:blip r:embed="rId1"/>
        <a:stretch>
          <a:fillRect/>
        </a:stretch>
      </xdr:blipFill>
      <xdr:spPr>
        <a:xfrm>
          <a:off x="7667625" y="352425"/>
          <a:ext cx="2981325" cy="6705600"/>
        </a:xfrm>
        <a:prstGeom prst="rect">
          <a:avLst/>
        </a:prstGeom>
        <a:noFill/>
        <a:ln w="9525" cmpd="sng">
          <a:noFill/>
        </a:ln>
      </xdr:spPr>
    </xdr:pic>
    <xdr:clientData/>
  </xdr:twoCellAnchor>
  <xdr:twoCellAnchor>
    <xdr:from>
      <xdr:col>38</xdr:col>
      <xdr:colOff>0</xdr:colOff>
      <xdr:row>11</xdr:row>
      <xdr:rowOff>0</xdr:rowOff>
    </xdr:from>
    <xdr:to>
      <xdr:col>40</xdr:col>
      <xdr:colOff>19050</xdr:colOff>
      <xdr:row>12</xdr:row>
      <xdr:rowOff>9525</xdr:rowOff>
    </xdr:to>
    <xdr:pic>
      <xdr:nvPicPr>
        <xdr:cNvPr id="3" name="図 8"/>
        <xdr:cNvPicPr preferRelativeResize="1">
          <a:picLocks noChangeAspect="0"/>
        </xdr:cNvPicPr>
      </xdr:nvPicPr>
      <xdr:blipFill>
        <a:blip r:embed="rId2"/>
        <a:stretch>
          <a:fillRect/>
        </a:stretch>
      </xdr:blipFill>
      <xdr:spPr>
        <a:xfrm>
          <a:off x="10706100" y="2047875"/>
          <a:ext cx="3133725" cy="219075"/>
        </a:xfrm>
        <a:prstGeom prst="rect">
          <a:avLst/>
        </a:prstGeom>
        <a:noFill/>
        <a:ln w="9525" cmpd="sng">
          <a:noFill/>
        </a:ln>
      </xdr:spPr>
    </xdr:pic>
    <xdr:clientData/>
  </xdr:twoCellAnchor>
  <xdr:twoCellAnchor>
    <xdr:from>
      <xdr:col>37</xdr:col>
      <xdr:colOff>2066925</xdr:colOff>
      <xdr:row>11</xdr:row>
      <xdr:rowOff>38100</xdr:rowOff>
    </xdr:from>
    <xdr:to>
      <xdr:col>38</xdr:col>
      <xdr:colOff>76200</xdr:colOff>
      <xdr:row>11</xdr:row>
      <xdr:rowOff>152400</xdr:rowOff>
    </xdr:to>
    <xdr:sp>
      <xdr:nvSpPr>
        <xdr:cNvPr id="4" name="右矢印 2"/>
        <xdr:cNvSpPr>
          <a:spLocks/>
        </xdr:cNvSpPr>
      </xdr:nvSpPr>
      <xdr:spPr>
        <a:xfrm>
          <a:off x="10325100" y="2085975"/>
          <a:ext cx="457200" cy="123825"/>
        </a:xfrm>
        <a:prstGeom prst="rightArrow">
          <a:avLst>
            <a:gd name="adj1" fmla="val 4013"/>
            <a:gd name="adj2" fmla="val -21564"/>
          </a:avLst>
        </a:prstGeom>
        <a:solidFill>
          <a:srgbClr val="FF0000"/>
        </a:solid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AutoShape 5"/>
        <xdr:cNvSpPr>
          <a:spLocks/>
        </xdr:cNvSpPr>
      </xdr:nvSpPr>
      <xdr:spPr>
        <a:xfrm>
          <a:off x="3219450"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申請書を提出する年月日を記入してください。郵送の場合は発送日で結構です。記入した日が提出期間内にあることを確認して下さい。</a:t>
          </a:r>
        </a:p>
      </xdr:txBody>
    </xdr:sp>
    <xdr:clientData/>
  </xdr:twoCellAnchor>
  <xdr:twoCellAnchor>
    <xdr:from>
      <xdr:col>10</xdr:col>
      <xdr:colOff>0</xdr:colOff>
      <xdr:row>0</xdr:row>
      <xdr:rowOff>0</xdr:rowOff>
    </xdr:from>
    <xdr:to>
      <xdr:col>10</xdr:col>
      <xdr:colOff>0</xdr:colOff>
      <xdr:row>0</xdr:row>
      <xdr:rowOff>0</xdr:rowOff>
    </xdr:to>
    <xdr:sp>
      <xdr:nvSpPr>
        <xdr:cNvPr id="2" name="AutoShape 9"/>
        <xdr:cNvSpPr>
          <a:spLocks/>
        </xdr:cNvSpPr>
      </xdr:nvSpPr>
      <xdr:spPr>
        <a:xfrm>
          <a:off x="3219450"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666699"/>
              </a:solidFill>
            </a:rPr>
            <a:t>○代表応募者は、サービス付き高齢者向け住宅事業を行う者（高齢者の居住の安定確保に関する法律に基づき登録の申請を行う者）としてください。</a:t>
          </a:r>
        </a:p>
      </xdr:txBody>
    </xdr:sp>
    <xdr:clientData/>
  </xdr:twoCellAnchor>
  <xdr:twoCellAnchor>
    <xdr:from>
      <xdr:col>10</xdr:col>
      <xdr:colOff>0</xdr:colOff>
      <xdr:row>0</xdr:row>
      <xdr:rowOff>0</xdr:rowOff>
    </xdr:from>
    <xdr:to>
      <xdr:col>10</xdr:col>
      <xdr:colOff>0</xdr:colOff>
      <xdr:row>0</xdr:row>
      <xdr:rowOff>0</xdr:rowOff>
    </xdr:to>
    <xdr:sp>
      <xdr:nvSpPr>
        <xdr:cNvPr id="3" name="AutoShape 10"/>
        <xdr:cNvSpPr>
          <a:spLocks/>
        </xdr:cNvSpPr>
      </xdr:nvSpPr>
      <xdr:spPr>
        <a:xfrm>
          <a:off x="3219450"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1800" rIns="16560" bIns="1800"/>
        <a:p>
          <a:pPr algn="l">
            <a:defRPr/>
          </a:pPr>
          <a:r>
            <a:rPr lang="en-US" cap="none" sz="800" b="0" i="0" u="none" baseline="0">
              <a:solidFill>
                <a:srgbClr val="333399"/>
              </a:solidFill>
            </a:rPr>
            <a:t>補助を受ける住宅の建築主や管理者について、該当する□を■にしてください。</a:t>
          </a:r>
          <a:r>
            <a:rPr lang="en-US" cap="none" sz="1050" b="0" i="0" u="none" baseline="0">
              <a:solidFill>
                <a:srgbClr val="000000"/>
              </a:solidFill>
            </a:rPr>
            <a:t>
</a:t>
          </a:r>
          <a:r>
            <a:rPr lang="en-US" cap="none" sz="800" b="0" i="0" u="none" baseline="0">
              <a:solidFill>
                <a:srgbClr val="333399"/>
              </a:solidFill>
            </a:rPr>
            <a:t>｢</a:t>
          </a:r>
          <a:r>
            <a:rPr lang="en-US" cap="none" sz="800" b="0" i="0" u="none" baseline="0">
              <a:solidFill>
                <a:srgbClr val="333399"/>
              </a:solidFill>
            </a:rPr>
            <a:t>その他</a:t>
          </a:r>
          <a:r>
            <a:rPr lang="en-US" cap="none" sz="800" b="0" i="0" u="none" baseline="0">
              <a:solidFill>
                <a:srgbClr val="333399"/>
              </a:solidFill>
            </a:rPr>
            <a:t>｣</a:t>
          </a:r>
          <a:r>
            <a:rPr lang="en-US" cap="none" sz="800" b="0" i="0" u="none" baseline="0">
              <a:solidFill>
                <a:srgbClr val="333399"/>
              </a:solidFill>
            </a:rPr>
            <a:t>の場合は、具体名を記入すると共に④－１事業実施体制</a:t>
          </a:r>
          <a:r>
            <a:rPr lang="en-US" cap="none" sz="800" b="0" i="0" u="none" baseline="0">
              <a:solidFill>
                <a:srgbClr val="333399"/>
              </a:solidFill>
            </a:rPr>
            <a:t>(</a:t>
          </a:r>
          <a:r>
            <a:rPr lang="en-US" cap="none" sz="800" b="0" i="0" u="none" baseline="0">
              <a:solidFill>
                <a:srgbClr val="333399"/>
              </a:solidFill>
            </a:rPr>
            <a:t>様式Ｃ１</a:t>
          </a:r>
          <a:r>
            <a:rPr lang="en-US" cap="none" sz="800" b="0" i="0" u="none" baseline="0">
              <a:solidFill>
                <a:srgbClr val="333399"/>
              </a:solidFill>
            </a:rPr>
            <a:t>-5-1)</a:t>
          </a:r>
          <a:r>
            <a:rPr lang="en-US" cap="none" sz="800" b="0" i="0" u="none" baseline="0">
              <a:solidFill>
                <a:srgbClr val="333399"/>
              </a:solidFill>
            </a:rPr>
            <a:t>の事業実施体制図に名称等を明記してください。</a:t>
          </a:r>
          <a:r>
            <a:rPr lang="en-US" cap="none" sz="1050" b="0" i="0" u="none" baseline="0">
              <a:solidFill>
                <a:srgbClr val="000000"/>
              </a:solidFill>
            </a:rPr>
            <a:t>
</a:t>
          </a:r>
          <a:r>
            <a:rPr lang="en-US" cap="none" sz="1050" b="0" i="0" u="none" baseline="0">
              <a:solidFill>
                <a:srgbClr val="333399"/>
              </a:solidFill>
            </a:rPr>
            <a:t> </a:t>
          </a:r>
        </a:p>
      </xdr:txBody>
    </xdr:sp>
    <xdr:clientData/>
  </xdr:twoCellAnchor>
  <xdr:twoCellAnchor>
    <xdr:from>
      <xdr:col>10</xdr:col>
      <xdr:colOff>0</xdr:colOff>
      <xdr:row>0</xdr:row>
      <xdr:rowOff>0</xdr:rowOff>
    </xdr:from>
    <xdr:to>
      <xdr:col>10</xdr:col>
      <xdr:colOff>0</xdr:colOff>
      <xdr:row>0</xdr:row>
      <xdr:rowOff>0</xdr:rowOff>
    </xdr:to>
    <xdr:sp>
      <xdr:nvSpPr>
        <xdr:cNvPr id="4" name="AutoShape 13"/>
        <xdr:cNvSpPr>
          <a:spLocks/>
        </xdr:cNvSpPr>
      </xdr:nvSpPr>
      <xdr:spPr>
        <a:xfrm>
          <a:off x="3219450"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a:t>
          </a:r>
          <a:r>
            <a:rPr lang="en-US" cap="none" sz="900" b="0" i="0" u="none" baseline="0">
              <a:solidFill>
                <a:srgbClr val="666699"/>
              </a:solidFill>
            </a:rPr>
            <a:t>住宅の床面積合計は住戸専用面積ではなく共用部を含んだ床面積の合計としてください。　施設の床面積合計は補助対象施設の床面積の合計を記入してください。共有部分がある場合はそれぞれの専用面積で按分してください。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38100</xdr:colOff>
      <xdr:row>13</xdr:row>
      <xdr:rowOff>9525</xdr:rowOff>
    </xdr:from>
    <xdr:to>
      <xdr:col>27</xdr:col>
      <xdr:colOff>219075</xdr:colOff>
      <xdr:row>14</xdr:row>
      <xdr:rowOff>0</xdr:rowOff>
    </xdr:to>
    <xdr:sp>
      <xdr:nvSpPr>
        <xdr:cNvPr id="1" name="Text Box 11"/>
        <xdr:cNvSpPr txBox="1">
          <a:spLocks noChangeArrowheads="1"/>
        </xdr:cNvSpPr>
      </xdr:nvSpPr>
      <xdr:spPr>
        <a:xfrm>
          <a:off x="6915150" y="3467100"/>
          <a:ext cx="180975" cy="295275"/>
        </a:xfrm>
        <a:prstGeom prst="rect">
          <a:avLst/>
        </a:prstGeom>
        <a:noFill/>
        <a:ln w="9525" cmpd="sng">
          <a:noFill/>
        </a:ln>
      </xdr:spPr>
      <xdr:txBody>
        <a:bodyPr vertOverflow="clip" wrap="square" lIns="36576" tIns="22860" rIns="0" bIns="0"/>
        <a:p>
          <a:pPr algn="l">
            <a:defRPr/>
          </a:pPr>
          <a:r>
            <a:rPr lang="en-US" cap="none" sz="1200" b="0" i="0" u="none" baseline="0">
              <a:solidFill>
                <a:srgbClr val="969696"/>
              </a:solidFill>
              <a:latin typeface="ＭＳ Ｐゴシック"/>
              <a:ea typeface="ＭＳ Ｐゴシック"/>
              <a:cs typeface="ＭＳ Ｐゴシック"/>
            </a:rPr>
            <a:t>㊞</a:t>
          </a:r>
        </a:p>
      </xdr:txBody>
    </xdr:sp>
    <xdr:clientData/>
  </xdr:twoCellAnchor>
  <xdr:twoCellAnchor>
    <xdr:from>
      <xdr:col>29</xdr:col>
      <xdr:colOff>266700</xdr:colOff>
      <xdr:row>5</xdr:row>
      <xdr:rowOff>47625</xdr:rowOff>
    </xdr:from>
    <xdr:to>
      <xdr:col>34</xdr:col>
      <xdr:colOff>438150</xdr:colOff>
      <xdr:row>8</xdr:row>
      <xdr:rowOff>133350</xdr:rowOff>
    </xdr:to>
    <xdr:grpSp>
      <xdr:nvGrpSpPr>
        <xdr:cNvPr id="2" name="グループ化 6"/>
        <xdr:cNvGrpSpPr>
          <a:grpSpLocks/>
        </xdr:cNvGrpSpPr>
      </xdr:nvGrpSpPr>
      <xdr:grpSpPr>
        <a:xfrm>
          <a:off x="7534275" y="2105025"/>
          <a:ext cx="2343150" cy="647700"/>
          <a:chOff x="7143749" y="1945707"/>
          <a:chExt cx="2303097" cy="767321"/>
        </a:xfrm>
        <a:solidFill>
          <a:srgbClr val="FFFFFF"/>
        </a:solidFill>
      </xdr:grpSpPr>
      <xdr:sp>
        <xdr:nvSpPr>
          <xdr:cNvPr id="3" name="正方形/長方形 2"/>
          <xdr:cNvSpPr>
            <a:spLocks/>
          </xdr:cNvSpPr>
        </xdr:nvSpPr>
        <xdr:spPr>
          <a:xfrm>
            <a:off x="7284238" y="2290426"/>
            <a:ext cx="0" cy="300214"/>
          </a:xfrm>
          <a:prstGeom prst="rect">
            <a:avLst/>
          </a:prstGeom>
          <a:solidFill>
            <a:srgbClr val="FFFFFF"/>
          </a:solidFill>
          <a:ln w="19050" cmpd="sng">
            <a:noFill/>
          </a:ln>
        </xdr:spPr>
        <xdr:txBody>
          <a:bodyPr vertOverflow="clip" wrap="square" lIns="0" tIns="45720" rIns="0" bIns="45720"/>
          <a:p>
            <a:pPr algn="ctr">
              <a:defRPr/>
            </a:pPr>
            <a:r>
              <a:rPr lang="en-US" cap="none" sz="1100" b="0" i="0" u="none" baseline="0">
                <a:solidFill>
                  <a:srgbClr val="DD0806"/>
                </a:solidFill>
                <a:latin typeface="ＭＳ Ｐゴシック"/>
                <a:ea typeface="ＭＳ Ｐゴシック"/>
                <a:cs typeface="ＭＳ Ｐゴシック"/>
              </a:rPr>
              <a:t>左の赤文字注意書きを消す</a:t>
            </a:r>
          </a:p>
        </xdr:txBody>
      </xdr:sp>
      <xdr:sp>
        <xdr:nvSpPr>
          <xdr:cNvPr id="4" name="正方形/長方形 3"/>
          <xdr:cNvSpPr>
            <a:spLocks/>
          </xdr:cNvSpPr>
        </xdr:nvSpPr>
        <xdr:spPr>
          <a:xfrm>
            <a:off x="7284238" y="2501823"/>
            <a:ext cx="0" cy="155766"/>
          </a:xfrm>
          <a:prstGeom prst="rect">
            <a:avLst/>
          </a:prstGeom>
          <a:solidFill>
            <a:srgbClr val="FFFFFF"/>
          </a:solid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4"/>
          <xdr:cNvSpPr>
            <a:spLocks/>
          </xdr:cNvSpPr>
        </xdr:nvSpPr>
        <xdr:spPr>
          <a:xfrm>
            <a:off x="7284238" y="2212543"/>
            <a:ext cx="0" cy="155766"/>
          </a:xfrm>
          <a:prstGeom prst="rect">
            <a:avLst/>
          </a:prstGeom>
          <a:solidFill>
            <a:srgbClr val="FFFFFF"/>
          </a:solid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正方形/長方形 5"/>
          <xdr:cNvSpPr>
            <a:spLocks/>
          </xdr:cNvSpPr>
        </xdr:nvSpPr>
        <xdr:spPr>
          <a:xfrm>
            <a:off x="7284238" y="2156912"/>
            <a:ext cx="0" cy="556116"/>
          </a:xfrm>
          <a:prstGeom prst="rect">
            <a:avLst/>
          </a:prstGeom>
          <a:solidFill>
            <a:srgbClr val="FFFFFF"/>
          </a:solid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85725</xdr:colOff>
      <xdr:row>12</xdr:row>
      <xdr:rowOff>76200</xdr:rowOff>
    </xdr:from>
    <xdr:to>
      <xdr:col>2</xdr:col>
      <xdr:colOff>38100</xdr:colOff>
      <xdr:row>32</xdr:row>
      <xdr:rowOff>0</xdr:rowOff>
    </xdr:to>
    <xdr:grpSp>
      <xdr:nvGrpSpPr>
        <xdr:cNvPr id="7" name="グループ化 6"/>
        <xdr:cNvGrpSpPr>
          <a:grpSpLocks/>
        </xdr:cNvGrpSpPr>
      </xdr:nvGrpSpPr>
      <xdr:grpSpPr>
        <a:xfrm>
          <a:off x="85725" y="3362325"/>
          <a:ext cx="790575" cy="4181475"/>
          <a:chOff x="8267700" y="3551306"/>
          <a:chExt cx="784224" cy="3929718"/>
        </a:xfrm>
        <a:solidFill>
          <a:srgbClr val="FFFFFF"/>
        </a:solidFill>
      </xdr:grpSpPr>
      <xdr:sp>
        <xdr:nvSpPr>
          <xdr:cNvPr id="8" name="Rectangle 7"/>
          <xdr:cNvSpPr>
            <a:spLocks/>
          </xdr:cNvSpPr>
        </xdr:nvSpPr>
        <xdr:spPr>
          <a:xfrm>
            <a:off x="8503947" y="3730108"/>
            <a:ext cx="151159" cy="581598"/>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sp>
        <xdr:nvSpPr>
          <xdr:cNvPr id="9" name="Rectangle 7"/>
          <xdr:cNvSpPr>
            <a:spLocks/>
          </xdr:cNvSpPr>
        </xdr:nvSpPr>
        <xdr:spPr>
          <a:xfrm>
            <a:off x="8513358" y="6093834"/>
            <a:ext cx="151159" cy="537389"/>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sp>
        <xdr:nvSpPr>
          <xdr:cNvPr id="10" name="正方形/長方形 19"/>
          <xdr:cNvSpPr>
            <a:spLocks/>
          </xdr:cNvSpPr>
        </xdr:nvSpPr>
        <xdr:spPr>
          <a:xfrm>
            <a:off x="8267700" y="4616260"/>
            <a:ext cx="774813" cy="823276"/>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latin typeface="ＭＳ Ｐゴシック"/>
                <a:ea typeface="ＭＳ Ｐゴシック"/>
                <a:cs typeface="ＭＳ Ｐゴシック"/>
              </a:rPr>
              <a:t>記名建築士</a:t>
            </a:r>
            <a:r>
              <a:rPr lang="en-US" cap="none" sz="800" b="0" i="0" u="none" baseline="0">
                <a:solidFill>
                  <a:srgbClr val="808080"/>
                </a:solidFill>
              </a:rPr>
              <a:t>
</a:t>
            </a:r>
            <a:r>
              <a:rPr lang="en-US" cap="none" sz="600" b="0" i="0" u="none" baseline="0">
                <a:solidFill>
                  <a:srgbClr val="808080"/>
                </a:solidFill>
              </a:rPr>
              <a:t>
</a:t>
            </a:r>
            <a:r>
              <a:rPr lang="en-US" cap="none" sz="800" b="0" i="0" u="none" baseline="0">
                <a:solidFill>
                  <a:srgbClr val="808080"/>
                </a:solidFill>
              </a:rPr>
              <a:t>
</a:t>
            </a:r>
            <a:r>
              <a:rPr lang="en-US" cap="none" sz="1100" b="0" i="0" u="none" baseline="0">
                <a:solidFill>
                  <a:srgbClr val="808080"/>
                </a:solidFill>
                <a:latin typeface="ＭＳ Ｐゴシック"/>
                <a:ea typeface="ＭＳ Ｐゴシック"/>
                <a:cs typeface="ＭＳ Ｐゴシック"/>
              </a:rPr>
              <a:t>㊞</a:t>
            </a:r>
          </a:p>
        </xdr:txBody>
      </xdr:sp>
      <xdr:sp>
        <xdr:nvSpPr>
          <xdr:cNvPr id="11" name="正方形/長方形 23"/>
          <xdr:cNvSpPr>
            <a:spLocks/>
          </xdr:cNvSpPr>
        </xdr:nvSpPr>
        <xdr:spPr>
          <a:xfrm>
            <a:off x="8267700" y="3864701"/>
            <a:ext cx="774813" cy="751559"/>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r">
              <a:defRPr/>
            </a:pPr>
            <a:r>
              <a:rPr lang="en-US" cap="none" sz="800" b="0" i="0" u="none" baseline="0">
                <a:solidFill>
                  <a:srgbClr val="808080"/>
                </a:solidFill>
              </a:rPr>
              <a:t>
</a:t>
            </a:r>
            <a:r>
              <a:rPr lang="en-US" cap="none" sz="700" b="0" i="0" u="none" baseline="0">
                <a:solidFill>
                  <a:srgbClr val="808080"/>
                </a:solidFill>
                <a:latin typeface="ＭＳ Ｐゴシック"/>
                <a:ea typeface="ＭＳ Ｐゴシック"/>
                <a:cs typeface="ＭＳ Ｐゴシック"/>
              </a:rPr>
              <a:t>字訂正</a:t>
            </a:r>
            <a:r>
              <a:rPr lang="en-US" cap="none" sz="700" b="0" i="0" u="none" baseline="0">
                <a:solidFill>
                  <a:srgbClr val="808080"/>
                </a:solidFill>
              </a:rPr>
              <a:t>
</a:t>
            </a:r>
            <a:r>
              <a:rPr lang="en-US" cap="none" sz="700" b="0" i="0" u="none" baseline="0">
                <a:solidFill>
                  <a:srgbClr val="808080"/>
                </a:solidFill>
              </a:rPr>
              <a:t>
</a:t>
            </a:r>
            <a:r>
              <a:rPr lang="en-US" cap="none" sz="700" b="0" i="0" u="none" baseline="0">
                <a:solidFill>
                  <a:srgbClr val="808080"/>
                </a:solidFill>
                <a:latin typeface="ＭＳ Ｐゴシック"/>
                <a:ea typeface="ＭＳ Ｐゴシック"/>
                <a:cs typeface="ＭＳ Ｐゴシック"/>
              </a:rPr>
              <a:t>字加入</a:t>
            </a:r>
            <a:r>
              <a:rPr lang="en-US" cap="none" sz="700" b="0" i="0" u="none" baseline="0">
                <a:solidFill>
                  <a:srgbClr val="808080"/>
                </a:solidFill>
              </a:rPr>
              <a:t>
</a:t>
            </a:r>
            <a:r>
              <a:rPr lang="en-US" cap="none" sz="700" b="0" i="0" u="none" baseline="0">
                <a:solidFill>
                  <a:srgbClr val="808080"/>
                </a:solidFill>
              </a:rPr>
              <a:t>
</a:t>
            </a:r>
            <a:r>
              <a:rPr lang="en-US" cap="none" sz="700" b="0" i="0" u="none" baseline="0">
                <a:solidFill>
                  <a:srgbClr val="808080"/>
                </a:solidFill>
                <a:latin typeface="ＭＳ Ｐゴシック"/>
                <a:ea typeface="ＭＳ Ｐゴシック"/>
                <a:cs typeface="ＭＳ Ｐゴシック"/>
              </a:rPr>
              <a:t>字削除</a:t>
            </a:r>
          </a:p>
        </xdr:txBody>
      </xdr:sp>
      <xdr:sp>
        <xdr:nvSpPr>
          <xdr:cNvPr id="12" name="正方形/長方形 29"/>
          <xdr:cNvSpPr>
            <a:spLocks/>
          </xdr:cNvSpPr>
        </xdr:nvSpPr>
        <xdr:spPr>
          <a:xfrm>
            <a:off x="8267700" y="3551306"/>
            <a:ext cx="774813" cy="313395"/>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ctr">
              <a:defRPr/>
            </a:pPr>
            <a:r>
              <a:rPr lang="en-US" cap="none" sz="900" b="0" i="0" u="none" baseline="0">
                <a:solidFill>
                  <a:srgbClr val="808080"/>
                </a:solidFill>
                <a:latin typeface="ＭＳ Ｐゴシック"/>
                <a:ea typeface="ＭＳ Ｐゴシック"/>
                <a:cs typeface="ＭＳ Ｐゴシック"/>
              </a:rPr>
              <a:t>軽微事項の</a:t>
            </a:r>
            <a:r>
              <a:rPr lang="en-US" cap="none" sz="900" b="0" i="0" u="none" baseline="0">
                <a:solidFill>
                  <a:srgbClr val="808080"/>
                </a:solidFill>
              </a:rPr>
              <a:t>
</a:t>
            </a:r>
            <a:r>
              <a:rPr lang="en-US" cap="none" sz="900" b="0" i="0" u="none" baseline="0">
                <a:solidFill>
                  <a:srgbClr val="808080"/>
                </a:solidFill>
                <a:latin typeface="ＭＳ Ｐゴシック"/>
                <a:ea typeface="ＭＳ Ｐゴシック"/>
                <a:cs typeface="ＭＳ Ｐゴシック"/>
              </a:rPr>
              <a:t>修正委任欄</a:t>
            </a:r>
          </a:p>
        </xdr:txBody>
      </xdr:sp>
      <xdr:sp>
        <xdr:nvSpPr>
          <xdr:cNvPr id="13" name="正方形/長方形 30"/>
          <xdr:cNvSpPr>
            <a:spLocks/>
          </xdr:cNvSpPr>
        </xdr:nvSpPr>
        <xdr:spPr>
          <a:xfrm>
            <a:off x="8277111" y="6630240"/>
            <a:ext cx="774813" cy="850784"/>
          </a:xfrm>
          <a:prstGeom prst="rect">
            <a:avLst/>
          </a:prstGeom>
          <a:solidFill>
            <a:srgbClr val="FFFFFF"/>
          </a:solidFill>
          <a:ln w="9525" cmpd="sng">
            <a:noFill/>
          </a:ln>
        </xdr:spPr>
        <xdr:txBody>
          <a:bodyPr vertOverflow="clip" wrap="square" lIns="36000" tIns="36000" rIns="36000" bIns="36000"/>
          <a:p>
            <a:pPr algn="l">
              <a:defRPr/>
            </a:pPr>
            <a:r>
              <a:rPr lang="en-US" cap="none" sz="700" b="0" i="0" u="none" baseline="0">
                <a:solidFill>
                  <a:srgbClr val="808080"/>
                </a:solidFill>
                <a:latin typeface="ＭＳ Ｐゴシック"/>
                <a:ea typeface="ＭＳ Ｐゴシック"/>
                <a:cs typeface="ＭＳ Ｐゴシック"/>
              </a:rPr>
              <a:t>事務局にて修正を行う対象は、単純な書き間違い、表記の統一、および記入漏れの補正に限ります</a:t>
            </a:r>
            <a:r>
              <a:rPr lang="en-US" cap="none" sz="75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rPr>
              <a:t> </a:t>
            </a:r>
          </a:p>
        </xdr:txBody>
      </xdr:sp>
      <xdr:sp>
        <xdr:nvSpPr>
          <xdr:cNvPr id="14" name="正方形/長方形 31"/>
          <xdr:cNvSpPr>
            <a:spLocks/>
          </xdr:cNvSpPr>
        </xdr:nvSpPr>
        <xdr:spPr>
          <a:xfrm>
            <a:off x="8267700" y="5440518"/>
            <a:ext cx="774813" cy="1199546"/>
          </a:xfrm>
          <a:prstGeom prst="rect">
            <a:avLst/>
          </a:prstGeom>
          <a:solidFill>
            <a:srgbClr val="FFFFFF"/>
          </a:solidFill>
          <a:ln w="3175" cmpd="sng">
            <a:solidFill>
              <a:srgbClr val="7F7F7F"/>
            </a:solidFill>
            <a:headEnd type="none"/>
            <a:tailEnd type="none"/>
          </a:ln>
        </xdr:spPr>
        <xdr:txBody>
          <a:bodyPr vertOverflow="clip" wrap="square" lIns="36000" tIns="36000" rIns="36000" bIns="36000"/>
          <a:p>
            <a:pPr algn="l">
              <a:defRPr/>
            </a:pPr>
            <a:r>
              <a:rPr lang="en-US" cap="none" sz="700" b="0" i="0" u="none" baseline="0">
                <a:solidFill>
                  <a:srgbClr val="808080"/>
                </a:solidFill>
                <a:latin typeface="ＭＳ Ｐゴシック"/>
                <a:ea typeface="ＭＳ Ｐゴシック"/>
                <a:cs typeface="ＭＳ Ｐゴシック"/>
              </a:rPr>
              <a:t>上記は、記名建築士の申し出に基づき、誤記を修正したものに相違ありません。</a:t>
            </a:r>
            <a:r>
              <a:rPr lang="en-US" cap="none" sz="700" b="0" i="0" u="none" baseline="0">
                <a:solidFill>
                  <a:srgbClr val="808080"/>
                </a:solidFill>
              </a:rPr>
              <a:t>
</a:t>
            </a:r>
            <a:r>
              <a:rPr lang="en-US" cap="none" sz="75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平成　</a:t>
            </a:r>
            <a:r>
              <a:rPr lang="en-US" cap="none" sz="6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年　</a:t>
            </a:r>
            <a:r>
              <a:rPr lang="en-US" cap="none" sz="6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月　</a:t>
            </a:r>
            <a:r>
              <a:rPr lang="en-US" cap="none" sz="6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日</a:t>
            </a:r>
            <a:r>
              <a:rPr lang="en-US" cap="none" sz="600" b="0" i="0" u="none" baseline="0">
                <a:solidFill>
                  <a:srgbClr val="808080"/>
                </a:solidFill>
              </a:rPr>
              <a:t>
</a:t>
            </a:r>
            <a:r>
              <a:rPr lang="en-US" cap="none" sz="700" b="0" i="0" u="none" baseline="0">
                <a:solidFill>
                  <a:srgbClr val="808080"/>
                </a:solidFill>
                <a:latin typeface="ＭＳ Ｐゴシック"/>
                <a:ea typeface="ＭＳ Ｐゴシック"/>
                <a:cs typeface="ＭＳ Ｐゴシック"/>
              </a:rPr>
              <a:t>事務局員</a:t>
            </a:r>
            <a:r>
              <a:rPr lang="en-US" cap="none" sz="75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rPr>
              <a:t> </a:t>
            </a:r>
          </a:p>
        </xdr:txBody>
      </xdr:sp>
      <xdr:sp>
        <xdr:nvSpPr>
          <xdr:cNvPr id="15" name="正方形/長方形 32"/>
          <xdr:cNvSpPr>
            <a:spLocks/>
          </xdr:cNvSpPr>
        </xdr:nvSpPr>
        <xdr:spPr>
          <a:xfrm>
            <a:off x="8267700" y="3551306"/>
            <a:ext cx="774813" cy="3088758"/>
          </a:xfrm>
          <a:prstGeom prst="rect">
            <a:avLst/>
          </a:prstGeom>
          <a:noFill/>
          <a:ln w="6350" cmpd="sng">
            <a:solidFill>
              <a:srgbClr val="7F7F7F"/>
            </a:solidFill>
            <a:headEnd type="none"/>
            <a:tailEnd type="none"/>
          </a:ln>
        </xdr:spPr>
        <xdr:txBody>
          <a:bodyPr vertOverflow="clip" wrap="square" lIns="36000" tIns="36000" rIns="36000" bIns="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257175</xdr:colOff>
      <xdr:row>5</xdr:row>
      <xdr:rowOff>66675</xdr:rowOff>
    </xdr:from>
    <xdr:to>
      <xdr:col>34</xdr:col>
      <xdr:colOff>438150</xdr:colOff>
      <xdr:row>7</xdr:row>
      <xdr:rowOff>161925</xdr:rowOff>
    </xdr:to>
    <xdr:grpSp>
      <xdr:nvGrpSpPr>
        <xdr:cNvPr id="16" name="グループ化 6"/>
        <xdr:cNvGrpSpPr>
          <a:grpSpLocks/>
        </xdr:cNvGrpSpPr>
      </xdr:nvGrpSpPr>
      <xdr:grpSpPr>
        <a:xfrm>
          <a:off x="7524750" y="2124075"/>
          <a:ext cx="2352675" cy="466725"/>
          <a:chOff x="7143749" y="1945707"/>
          <a:chExt cx="2303097" cy="556030"/>
        </a:xfrm>
        <a:solidFill>
          <a:srgbClr val="FFFFFF"/>
        </a:solidFill>
      </xdr:grpSpPr>
      <xdr:sp>
        <xdr:nvSpPr>
          <xdr:cNvPr id="17" name="正方形/長方形 26"/>
          <xdr:cNvSpPr>
            <a:spLocks/>
          </xdr:cNvSpPr>
        </xdr:nvSpPr>
        <xdr:spPr>
          <a:xfrm>
            <a:off x="7712614" y="2093194"/>
            <a:ext cx="1734232" cy="283714"/>
          </a:xfrm>
          <a:prstGeom prst="rect">
            <a:avLst/>
          </a:prstGeom>
          <a:solidFill>
            <a:srgbClr val="FFFFFF"/>
          </a:solidFill>
          <a:ln w="19050" cmpd="sng">
            <a:noFill/>
          </a:ln>
        </xdr:spPr>
        <xdr:txBody>
          <a:bodyPr vertOverflow="clip" wrap="square" lIns="0" tIns="45720" rIns="0" bIns="45720"/>
          <a:p>
            <a:pPr algn="ctr">
              <a:defRPr/>
            </a:pPr>
            <a:r>
              <a:rPr lang="en-US" cap="none" sz="1100" b="0" i="0" u="none" baseline="0">
                <a:solidFill>
                  <a:srgbClr val="DD0806"/>
                </a:solidFill>
                <a:latin typeface="ＭＳ Ｐゴシック"/>
                <a:ea typeface="ＭＳ Ｐゴシック"/>
                <a:cs typeface="ＭＳ Ｐゴシック"/>
              </a:rPr>
              <a:t>左の赤文字注意書きを消す</a:t>
            </a:r>
          </a:p>
        </xdr:txBody>
      </xdr:sp>
      <xdr:sp>
        <xdr:nvSpPr>
          <xdr:cNvPr id="18" name="正方形/長方形 27"/>
          <xdr:cNvSpPr>
            <a:spLocks/>
          </xdr:cNvSpPr>
        </xdr:nvSpPr>
        <xdr:spPr>
          <a:xfrm>
            <a:off x="7199599" y="2354250"/>
            <a:ext cx="2247247" cy="147487"/>
          </a:xfrm>
          <a:prstGeom prst="rect">
            <a:avLst/>
          </a:prstGeom>
          <a:solidFill>
            <a:srgbClr val="FFFFFF"/>
          </a:solid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正方形/長方形 28"/>
          <xdr:cNvSpPr>
            <a:spLocks/>
          </xdr:cNvSpPr>
        </xdr:nvSpPr>
        <xdr:spPr>
          <a:xfrm>
            <a:off x="7181174" y="1945707"/>
            <a:ext cx="2265672" cy="147487"/>
          </a:xfrm>
          <a:prstGeom prst="rect">
            <a:avLst/>
          </a:prstGeom>
          <a:solidFill>
            <a:srgbClr val="FFFFFF"/>
          </a:solid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正方形/長方形 33"/>
          <xdr:cNvSpPr>
            <a:spLocks/>
          </xdr:cNvSpPr>
        </xdr:nvSpPr>
        <xdr:spPr>
          <a:xfrm>
            <a:off x="7143749" y="1945707"/>
            <a:ext cx="102488" cy="556030"/>
          </a:xfrm>
          <a:prstGeom prst="rect">
            <a:avLst/>
          </a:prstGeom>
          <a:solidFill>
            <a:srgbClr val="FFFFFF"/>
          </a:solid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40</xdr:row>
      <xdr:rowOff>85725</xdr:rowOff>
    </xdr:from>
    <xdr:to>
      <xdr:col>11</xdr:col>
      <xdr:colOff>47625</xdr:colOff>
      <xdr:row>40</xdr:row>
      <xdr:rowOff>85725</xdr:rowOff>
    </xdr:to>
    <xdr:sp>
      <xdr:nvSpPr>
        <xdr:cNvPr id="1" name="直線矢印コネクタ 6"/>
        <xdr:cNvSpPr>
          <a:spLocks/>
        </xdr:cNvSpPr>
      </xdr:nvSpPr>
      <xdr:spPr>
        <a:xfrm>
          <a:off x="2724150" y="9067800"/>
          <a:ext cx="295275"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238125</xdr:colOff>
      <xdr:row>11</xdr:row>
      <xdr:rowOff>142875</xdr:rowOff>
    </xdr:from>
    <xdr:to>
      <xdr:col>27</xdr:col>
      <xdr:colOff>209550</xdr:colOff>
      <xdr:row>14</xdr:row>
      <xdr:rowOff>114300</xdr:rowOff>
    </xdr:to>
    <xdr:grpSp>
      <xdr:nvGrpSpPr>
        <xdr:cNvPr id="1" name="グループ化 15"/>
        <xdr:cNvGrpSpPr>
          <a:grpSpLocks/>
        </xdr:cNvGrpSpPr>
      </xdr:nvGrpSpPr>
      <xdr:grpSpPr>
        <a:xfrm>
          <a:off x="9010650" y="2705100"/>
          <a:ext cx="466725" cy="866775"/>
          <a:chOff x="3912708" y="1460319"/>
          <a:chExt cx="197633" cy="754448"/>
        </a:xfrm>
        <a:solidFill>
          <a:srgbClr val="FFFFFF"/>
        </a:solidFill>
      </xdr:grpSpPr>
      <xdr:sp>
        <xdr:nvSpPr>
          <xdr:cNvPr id="2" name="Rectangle 5"/>
          <xdr:cNvSpPr>
            <a:spLocks/>
          </xdr:cNvSpPr>
        </xdr:nvSpPr>
        <xdr:spPr>
          <a:xfrm>
            <a:off x="3920762" y="1460319"/>
            <a:ext cx="189579" cy="190687"/>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sp>
        <xdr:nvSpPr>
          <xdr:cNvPr id="3" name="Rectangle 5"/>
          <xdr:cNvSpPr>
            <a:spLocks/>
          </xdr:cNvSpPr>
        </xdr:nvSpPr>
        <xdr:spPr>
          <a:xfrm>
            <a:off x="3912708" y="2024080"/>
            <a:ext cx="189579" cy="190687"/>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grpSp>
    <xdr:clientData/>
  </xdr:twoCellAnchor>
  <xdr:twoCellAnchor>
    <xdr:from>
      <xdr:col>20</xdr:col>
      <xdr:colOff>47625</xdr:colOff>
      <xdr:row>10</xdr:row>
      <xdr:rowOff>180975</xdr:rowOff>
    </xdr:from>
    <xdr:to>
      <xdr:col>28</xdr:col>
      <xdr:colOff>152400</xdr:colOff>
      <xdr:row>15</xdr:row>
      <xdr:rowOff>314325</xdr:rowOff>
    </xdr:to>
    <xdr:sp>
      <xdr:nvSpPr>
        <xdr:cNvPr id="4" name="角丸四角形吹き出し 9"/>
        <xdr:cNvSpPr>
          <a:spLocks/>
        </xdr:cNvSpPr>
      </xdr:nvSpPr>
      <xdr:spPr>
        <a:xfrm>
          <a:off x="7581900" y="2552700"/>
          <a:ext cx="2085975" cy="1466850"/>
        </a:xfrm>
        <a:prstGeom prst="wedgeRoundRectCallout">
          <a:avLst>
            <a:gd name="adj1" fmla="val -62120"/>
            <a:gd name="adj2" fmla="val -3629"/>
          </a:avLst>
        </a:prstGeom>
        <a:solidFill>
          <a:srgbClr val="DDD9C3"/>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印刷した用紙にて、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各人ごとに内容を</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確認し、手書きで</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チェックを入れて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押印してください。</a:t>
          </a:r>
        </a:p>
      </xdr:txBody>
    </xdr:sp>
    <xdr:clientData/>
  </xdr:twoCellAnchor>
  <xdr:twoCellAnchor>
    <xdr:from>
      <xdr:col>0</xdr:col>
      <xdr:colOff>57150</xdr:colOff>
      <xdr:row>15</xdr:row>
      <xdr:rowOff>9525</xdr:rowOff>
    </xdr:from>
    <xdr:to>
      <xdr:col>3</xdr:col>
      <xdr:colOff>57150</xdr:colOff>
      <xdr:row>22</xdr:row>
      <xdr:rowOff>400050</xdr:rowOff>
    </xdr:to>
    <xdr:grpSp>
      <xdr:nvGrpSpPr>
        <xdr:cNvPr id="5" name="グループ化 23"/>
        <xdr:cNvGrpSpPr>
          <a:grpSpLocks/>
        </xdr:cNvGrpSpPr>
      </xdr:nvGrpSpPr>
      <xdr:grpSpPr>
        <a:xfrm>
          <a:off x="57150" y="3714750"/>
          <a:ext cx="781050" cy="4714875"/>
          <a:chOff x="71729" y="3150810"/>
          <a:chExt cx="784224" cy="4751727"/>
        </a:xfrm>
        <a:solidFill>
          <a:srgbClr val="FFFFFF"/>
        </a:solidFill>
      </xdr:grpSpPr>
      <xdr:sp>
        <xdr:nvSpPr>
          <xdr:cNvPr id="6" name="Rectangle 7"/>
          <xdr:cNvSpPr>
            <a:spLocks/>
          </xdr:cNvSpPr>
        </xdr:nvSpPr>
        <xdr:spPr>
          <a:xfrm>
            <a:off x="291704" y="3333751"/>
            <a:ext cx="162530" cy="566643"/>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sp>
        <xdr:nvSpPr>
          <xdr:cNvPr id="7" name="Rectangle 7"/>
          <xdr:cNvSpPr>
            <a:spLocks/>
          </xdr:cNvSpPr>
        </xdr:nvSpPr>
        <xdr:spPr>
          <a:xfrm>
            <a:off x="310917" y="5684668"/>
            <a:ext cx="152924" cy="517938"/>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sp>
        <xdr:nvSpPr>
          <xdr:cNvPr id="8" name="正方形/長方形 26"/>
          <xdr:cNvSpPr>
            <a:spLocks/>
          </xdr:cNvSpPr>
        </xdr:nvSpPr>
        <xdr:spPr>
          <a:xfrm>
            <a:off x="71729" y="4187874"/>
            <a:ext cx="774617" cy="854123"/>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latin typeface="ＭＳ Ｐゴシック"/>
                <a:ea typeface="ＭＳ Ｐゴシック"/>
                <a:cs typeface="ＭＳ Ｐゴシック"/>
              </a:rPr>
              <a:t>交付申請者</a:t>
            </a:r>
            <a:r>
              <a:rPr lang="en-US" cap="none" sz="800" b="0" i="0" u="none" baseline="0">
                <a:solidFill>
                  <a:srgbClr val="808080"/>
                </a:solidFill>
              </a:rPr>
              <a:t>
</a:t>
            </a:r>
            <a:r>
              <a:rPr lang="en-US" cap="none" sz="600" b="0" i="0" u="none" baseline="0">
                <a:solidFill>
                  <a:srgbClr val="808080"/>
                </a:solidFill>
              </a:rPr>
              <a:t>
</a:t>
            </a:r>
            <a:r>
              <a:rPr lang="en-US" cap="none" sz="800" b="0" i="0" u="none" baseline="0">
                <a:solidFill>
                  <a:srgbClr val="808080"/>
                </a:solidFill>
              </a:rPr>
              <a:t>
</a:t>
            </a:r>
            <a:r>
              <a:rPr lang="en-US" cap="none" sz="1100" b="0" i="0" u="none" baseline="0">
                <a:solidFill>
                  <a:srgbClr val="808080"/>
                </a:solidFill>
                <a:latin typeface="ＭＳ Ｐゴシック"/>
                <a:ea typeface="ＭＳ Ｐゴシック"/>
                <a:cs typeface="ＭＳ Ｐゴシック"/>
              </a:rPr>
              <a:t>㊞</a:t>
            </a:r>
          </a:p>
        </xdr:txBody>
      </xdr:sp>
      <xdr:sp>
        <xdr:nvSpPr>
          <xdr:cNvPr id="9" name="正方形/長方形 27"/>
          <xdr:cNvSpPr>
            <a:spLocks/>
          </xdr:cNvSpPr>
        </xdr:nvSpPr>
        <xdr:spPr>
          <a:xfrm>
            <a:off x="71729" y="5041997"/>
            <a:ext cx="774617" cy="835116"/>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latin typeface="ＭＳ Ｐゴシック"/>
                <a:ea typeface="ＭＳ Ｐゴシック"/>
                <a:cs typeface="ＭＳ Ｐゴシック"/>
              </a:rPr>
              <a:t>住宅の賃貸人</a:t>
            </a:r>
            <a:r>
              <a:rPr lang="en-US" cap="none" sz="800" b="0" i="0" u="none" baseline="0">
                <a:solidFill>
                  <a:srgbClr val="808080"/>
                </a:solidFill>
              </a:rPr>
              <a:t>
</a:t>
            </a:r>
            <a:r>
              <a:rPr lang="en-US" cap="none" sz="600" b="0" i="0" u="none" baseline="0">
                <a:solidFill>
                  <a:srgbClr val="808080"/>
                </a:solidFill>
              </a:rPr>
              <a:t>
</a:t>
            </a:r>
            <a:r>
              <a:rPr lang="en-US" cap="none" sz="800" b="0" i="0" u="none" baseline="0">
                <a:solidFill>
                  <a:srgbClr val="808080"/>
                </a:solidFill>
              </a:rPr>
              <a:t>
</a:t>
            </a:r>
            <a:r>
              <a:rPr lang="en-US" cap="none" sz="1100" b="0" i="0" u="none" baseline="0">
                <a:solidFill>
                  <a:srgbClr val="808080"/>
                </a:solidFill>
                <a:latin typeface="ＭＳ Ｐゴシック"/>
                <a:ea typeface="ＭＳ Ｐゴシック"/>
                <a:cs typeface="ＭＳ Ｐゴシック"/>
              </a:rPr>
              <a:t>㊞</a:t>
            </a:r>
          </a:p>
        </xdr:txBody>
      </xdr:sp>
      <xdr:sp>
        <xdr:nvSpPr>
          <xdr:cNvPr id="10" name="正方形/長方形 28"/>
          <xdr:cNvSpPr>
            <a:spLocks/>
          </xdr:cNvSpPr>
        </xdr:nvSpPr>
        <xdr:spPr>
          <a:xfrm>
            <a:off x="71729" y="3467988"/>
            <a:ext cx="774617" cy="738894"/>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r">
              <a:defRPr/>
            </a:pPr>
            <a:r>
              <a:rPr lang="en-US" cap="none" sz="800" b="0" i="0" u="none" baseline="0">
                <a:solidFill>
                  <a:srgbClr val="808080"/>
                </a:solidFill>
              </a:rPr>
              <a:t>
</a:t>
            </a:r>
            <a:r>
              <a:rPr lang="en-US" cap="none" sz="800" b="0" i="0" u="none" baseline="0">
                <a:solidFill>
                  <a:srgbClr val="808080"/>
                </a:solidFill>
                <a:latin typeface="ＭＳ Ｐゴシック"/>
                <a:ea typeface="ＭＳ Ｐゴシック"/>
                <a:cs typeface="ＭＳ Ｐゴシック"/>
              </a:rPr>
              <a:t>字訂正</a:t>
            </a:r>
            <a:r>
              <a:rPr lang="en-US" cap="none" sz="8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　</a:t>
            </a:r>
            <a:r>
              <a:rPr lang="en-US" cap="none" sz="600" b="0" i="0" u="none" baseline="0">
                <a:solidFill>
                  <a:srgbClr val="808080"/>
                </a:solidFill>
              </a:rPr>
              <a:t>
</a:t>
            </a:r>
            <a:r>
              <a:rPr lang="en-US" cap="none" sz="800" b="0" i="0" u="none" baseline="0">
                <a:solidFill>
                  <a:srgbClr val="808080"/>
                </a:solidFill>
                <a:latin typeface="ＭＳ Ｐゴシック"/>
                <a:ea typeface="ＭＳ Ｐゴシック"/>
                <a:cs typeface="ＭＳ Ｐゴシック"/>
              </a:rPr>
              <a:t>字加入</a:t>
            </a:r>
            <a:r>
              <a:rPr lang="en-US" cap="none" sz="8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　</a:t>
            </a:r>
            <a:r>
              <a:rPr lang="en-US" cap="none" sz="600" b="0" i="0" u="none" baseline="0">
                <a:solidFill>
                  <a:srgbClr val="808080"/>
                </a:solidFill>
              </a:rPr>
              <a:t>
</a:t>
            </a:r>
            <a:r>
              <a:rPr lang="en-US" cap="none" sz="800" b="0" i="0" u="none" baseline="0">
                <a:solidFill>
                  <a:srgbClr val="808080"/>
                </a:solidFill>
                <a:latin typeface="ＭＳ Ｐゴシック"/>
                <a:ea typeface="ＭＳ Ｐゴシック"/>
                <a:cs typeface="ＭＳ Ｐゴシック"/>
              </a:rPr>
              <a:t>字削除</a:t>
            </a:r>
          </a:p>
        </xdr:txBody>
      </xdr:sp>
      <xdr:sp>
        <xdr:nvSpPr>
          <xdr:cNvPr id="11" name="正方形/長方形 29"/>
          <xdr:cNvSpPr>
            <a:spLocks/>
          </xdr:cNvSpPr>
        </xdr:nvSpPr>
        <xdr:spPr>
          <a:xfrm>
            <a:off x="71729" y="3150810"/>
            <a:ext cx="774617" cy="317178"/>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ctr">
              <a:defRPr/>
            </a:pPr>
            <a:r>
              <a:rPr lang="en-US" cap="none" sz="900" b="0" i="0" u="none" baseline="0">
                <a:solidFill>
                  <a:srgbClr val="808080"/>
                </a:solidFill>
                <a:latin typeface="ＭＳ Ｐゴシック"/>
                <a:ea typeface="ＭＳ Ｐゴシック"/>
                <a:cs typeface="ＭＳ Ｐゴシック"/>
              </a:rPr>
              <a:t>軽微事項の</a:t>
            </a:r>
            <a:r>
              <a:rPr lang="en-US" cap="none" sz="900" b="0" i="0" u="none" baseline="0">
                <a:solidFill>
                  <a:srgbClr val="808080"/>
                </a:solidFill>
              </a:rPr>
              <a:t>
</a:t>
            </a:r>
            <a:r>
              <a:rPr lang="en-US" cap="none" sz="900" b="0" i="0" u="none" baseline="0">
                <a:solidFill>
                  <a:srgbClr val="808080"/>
                </a:solidFill>
                <a:latin typeface="ＭＳ Ｐゴシック"/>
                <a:ea typeface="ＭＳ Ｐゴシック"/>
                <a:cs typeface="ＭＳ Ｐゴシック"/>
              </a:rPr>
              <a:t>修正委任欄</a:t>
            </a:r>
          </a:p>
        </xdr:txBody>
      </xdr:sp>
      <xdr:sp>
        <xdr:nvSpPr>
          <xdr:cNvPr id="12" name="正方形/長方形 30"/>
          <xdr:cNvSpPr>
            <a:spLocks/>
          </xdr:cNvSpPr>
        </xdr:nvSpPr>
        <xdr:spPr>
          <a:xfrm>
            <a:off x="81336" y="7057918"/>
            <a:ext cx="774617" cy="844619"/>
          </a:xfrm>
          <a:prstGeom prst="rect">
            <a:avLst/>
          </a:prstGeom>
          <a:solidFill>
            <a:srgbClr val="FFFFFF"/>
          </a:solidFill>
          <a:ln w="9525" cmpd="sng">
            <a:noFill/>
          </a:ln>
        </xdr:spPr>
        <xdr:txBody>
          <a:bodyPr vertOverflow="clip" wrap="square" lIns="36000" tIns="36000" rIns="36000" bIns="36000"/>
          <a:p>
            <a:pPr algn="l">
              <a:defRPr/>
            </a:pPr>
            <a:r>
              <a:rPr lang="en-US" cap="none" sz="700" b="0" i="0" u="none" baseline="0">
                <a:solidFill>
                  <a:srgbClr val="808080"/>
                </a:solidFill>
                <a:latin typeface="ＭＳ Ｐゴシック"/>
                <a:ea typeface="ＭＳ Ｐゴシック"/>
                <a:cs typeface="ＭＳ Ｐゴシック"/>
              </a:rPr>
              <a:t>事務局にて修正を行う対象は、単純な書き間違い、表記の統一、および記入漏れの補正に限ります</a:t>
            </a:r>
            <a:r>
              <a:rPr lang="en-US" cap="none" sz="75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rPr>
              <a:t> </a:t>
            </a:r>
          </a:p>
        </xdr:txBody>
      </xdr:sp>
      <xdr:sp>
        <xdr:nvSpPr>
          <xdr:cNvPr id="13" name="正方形/長方形 31"/>
          <xdr:cNvSpPr>
            <a:spLocks/>
          </xdr:cNvSpPr>
        </xdr:nvSpPr>
        <xdr:spPr>
          <a:xfrm>
            <a:off x="71729" y="5877113"/>
            <a:ext cx="774617" cy="1190308"/>
          </a:xfrm>
          <a:prstGeom prst="rect">
            <a:avLst/>
          </a:prstGeom>
          <a:solidFill>
            <a:srgbClr val="FFFFFF"/>
          </a:solidFill>
          <a:ln w="3175" cmpd="sng">
            <a:solidFill>
              <a:srgbClr val="7F7F7F"/>
            </a:solidFill>
            <a:headEnd type="none"/>
            <a:tailEnd type="none"/>
          </a:ln>
        </xdr:spPr>
        <xdr:txBody>
          <a:bodyPr vertOverflow="clip" wrap="square" lIns="36000" tIns="36000" rIns="36000" bIns="36000"/>
          <a:p>
            <a:pPr algn="l">
              <a:defRPr/>
            </a:pPr>
            <a:r>
              <a:rPr lang="en-US" cap="none" sz="700" b="0" i="0" u="none" baseline="0">
                <a:solidFill>
                  <a:srgbClr val="808080"/>
                </a:solidFill>
                <a:latin typeface="ＭＳ Ｐゴシック"/>
                <a:ea typeface="ＭＳ Ｐゴシック"/>
                <a:cs typeface="ＭＳ Ｐゴシック"/>
              </a:rPr>
              <a:t>上記は、交付申請者･住宅の賃貸人の申し出に基づき、誤記を修正したものに相違ありません。</a:t>
            </a:r>
            <a:r>
              <a:rPr lang="en-US" cap="none" sz="700" b="0" i="0" u="none" baseline="0">
                <a:solidFill>
                  <a:srgbClr val="808080"/>
                </a:solidFill>
              </a:rPr>
              <a:t>
</a:t>
            </a:r>
            <a:r>
              <a:rPr lang="en-US" cap="none" sz="75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平成　</a:t>
            </a:r>
            <a:r>
              <a:rPr lang="en-US" cap="none" sz="6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年　</a:t>
            </a:r>
            <a:r>
              <a:rPr lang="en-US" cap="none" sz="6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月　</a:t>
            </a:r>
            <a:r>
              <a:rPr lang="en-US" cap="none" sz="6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日</a:t>
            </a:r>
            <a:r>
              <a:rPr lang="en-US" cap="none" sz="600" b="0" i="0" u="none" baseline="0">
                <a:solidFill>
                  <a:srgbClr val="808080"/>
                </a:solidFill>
              </a:rPr>
              <a:t>
</a:t>
            </a:r>
            <a:r>
              <a:rPr lang="en-US" cap="none" sz="700" b="0" i="0" u="none" baseline="0">
                <a:solidFill>
                  <a:srgbClr val="808080"/>
                </a:solidFill>
                <a:latin typeface="ＭＳ Ｐゴシック"/>
                <a:ea typeface="ＭＳ Ｐゴシック"/>
                <a:cs typeface="ＭＳ Ｐゴシック"/>
              </a:rPr>
              <a:t>事務局員</a:t>
            </a:r>
            <a:r>
              <a:rPr lang="en-US" cap="none" sz="75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rPr>
              <a:t> </a:t>
            </a:r>
          </a:p>
        </xdr:txBody>
      </xdr:sp>
      <xdr:sp>
        <xdr:nvSpPr>
          <xdr:cNvPr id="14" name="正方形/長方形 32"/>
          <xdr:cNvSpPr>
            <a:spLocks/>
          </xdr:cNvSpPr>
        </xdr:nvSpPr>
        <xdr:spPr>
          <a:xfrm>
            <a:off x="71729" y="3150810"/>
            <a:ext cx="774617" cy="3916611"/>
          </a:xfrm>
          <a:prstGeom prst="rect">
            <a:avLst/>
          </a:prstGeom>
          <a:noFill/>
          <a:ln w="6350" cmpd="sng">
            <a:solidFill>
              <a:srgbClr val="7F7F7F"/>
            </a:solidFill>
            <a:headEnd type="none"/>
            <a:tailEnd type="none"/>
          </a:ln>
        </xdr:spPr>
        <xdr:txBody>
          <a:bodyPr vertOverflow="clip" wrap="square" lIns="36000" tIns="36000" rIns="36000" bIns="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361950</xdr:colOff>
      <xdr:row>5</xdr:row>
      <xdr:rowOff>104775</xdr:rowOff>
    </xdr:from>
    <xdr:to>
      <xdr:col>21</xdr:col>
      <xdr:colOff>180975</xdr:colOff>
      <xdr:row>5</xdr:row>
      <xdr:rowOff>438150</xdr:rowOff>
    </xdr:to>
    <xdr:sp>
      <xdr:nvSpPr>
        <xdr:cNvPr id="15" name="テキスト ボックス 17"/>
        <xdr:cNvSpPr txBox="1">
          <a:spLocks noChangeArrowheads="1"/>
        </xdr:cNvSpPr>
      </xdr:nvSpPr>
      <xdr:spPr>
        <a:xfrm>
          <a:off x="6886575" y="1304925"/>
          <a:ext cx="1076325" cy="333375"/>
        </a:xfrm>
        <a:prstGeom prst="rect">
          <a:avLst/>
        </a:prstGeom>
        <a:noFill/>
        <a:ln w="9525" cmpd="sng">
          <a:noFill/>
        </a:ln>
      </xdr:spPr>
      <xdr:txBody>
        <a:bodyPr vertOverflow="clip" wrap="square"/>
        <a:p>
          <a:pPr algn="l">
            <a:defRPr/>
          </a:pPr>
          <a:r>
            <a:rPr lang="en-US" cap="none" sz="1400" b="0" i="0" u="none" baseline="0">
              <a:solidFill>
                <a:srgbClr val="969696"/>
              </a:solidFill>
            </a:rPr>
            <a:t>㊞</a:t>
          </a:r>
        </a:p>
      </xdr:txBody>
    </xdr:sp>
    <xdr:clientData/>
  </xdr:twoCellAnchor>
  <xdr:twoCellAnchor>
    <xdr:from>
      <xdr:col>17</xdr:col>
      <xdr:colOff>371475</xdr:colOff>
      <xdr:row>4</xdr:row>
      <xdr:rowOff>123825</xdr:rowOff>
    </xdr:from>
    <xdr:to>
      <xdr:col>21</xdr:col>
      <xdr:colOff>180975</xdr:colOff>
      <xdr:row>4</xdr:row>
      <xdr:rowOff>447675</xdr:rowOff>
    </xdr:to>
    <xdr:sp>
      <xdr:nvSpPr>
        <xdr:cNvPr id="16" name="テキスト ボックス 18"/>
        <xdr:cNvSpPr txBox="1">
          <a:spLocks noChangeArrowheads="1"/>
        </xdr:cNvSpPr>
      </xdr:nvSpPr>
      <xdr:spPr>
        <a:xfrm>
          <a:off x="6896100" y="819150"/>
          <a:ext cx="1066800" cy="323850"/>
        </a:xfrm>
        <a:prstGeom prst="rect">
          <a:avLst/>
        </a:prstGeom>
        <a:noFill/>
        <a:ln w="9525" cmpd="sng">
          <a:noFill/>
        </a:ln>
      </xdr:spPr>
      <xdr:txBody>
        <a:bodyPr vertOverflow="clip" wrap="square"/>
        <a:p>
          <a:pPr algn="l">
            <a:defRPr/>
          </a:pPr>
          <a:r>
            <a:rPr lang="en-US" cap="none" sz="1400" b="0" i="0" u="none" baseline="0">
              <a:solidFill>
                <a:srgbClr val="969696"/>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13</xdr:row>
      <xdr:rowOff>180975</xdr:rowOff>
    </xdr:from>
    <xdr:to>
      <xdr:col>2</xdr:col>
      <xdr:colOff>609600</xdr:colOff>
      <xdr:row>31</xdr:row>
      <xdr:rowOff>85725</xdr:rowOff>
    </xdr:to>
    <xdr:grpSp>
      <xdr:nvGrpSpPr>
        <xdr:cNvPr id="1" name="グループ化 13"/>
        <xdr:cNvGrpSpPr>
          <a:grpSpLocks/>
        </xdr:cNvGrpSpPr>
      </xdr:nvGrpSpPr>
      <xdr:grpSpPr>
        <a:xfrm>
          <a:off x="66675" y="3771900"/>
          <a:ext cx="781050" cy="4743450"/>
          <a:chOff x="71729" y="3150810"/>
          <a:chExt cx="784224" cy="4751727"/>
        </a:xfrm>
        <a:solidFill>
          <a:srgbClr val="FFFFFF"/>
        </a:solidFill>
      </xdr:grpSpPr>
      <xdr:sp>
        <xdr:nvSpPr>
          <xdr:cNvPr id="2" name="Rectangle 7"/>
          <xdr:cNvSpPr>
            <a:spLocks/>
          </xdr:cNvSpPr>
        </xdr:nvSpPr>
        <xdr:spPr>
          <a:xfrm>
            <a:off x="291704" y="3332564"/>
            <a:ext cx="162530" cy="563080"/>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sp>
        <xdr:nvSpPr>
          <xdr:cNvPr id="3" name="Rectangle 7"/>
          <xdr:cNvSpPr>
            <a:spLocks/>
          </xdr:cNvSpPr>
        </xdr:nvSpPr>
        <xdr:spPr>
          <a:xfrm>
            <a:off x="310917" y="5669225"/>
            <a:ext cx="152924" cy="544073"/>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sp>
        <xdr:nvSpPr>
          <xdr:cNvPr id="4" name="正方形/長方形 16"/>
          <xdr:cNvSpPr>
            <a:spLocks/>
          </xdr:cNvSpPr>
        </xdr:nvSpPr>
        <xdr:spPr>
          <a:xfrm>
            <a:off x="71729" y="4200942"/>
            <a:ext cx="774617" cy="849371"/>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latin typeface="ＭＳ Ｐゴシック"/>
                <a:ea typeface="ＭＳ Ｐゴシック"/>
                <a:cs typeface="ＭＳ Ｐゴシック"/>
              </a:rPr>
              <a:t>交付申請者</a:t>
            </a:r>
            <a:r>
              <a:rPr lang="en-US" cap="none" sz="800" b="0" i="0" u="none" baseline="0">
                <a:solidFill>
                  <a:srgbClr val="808080"/>
                </a:solidFill>
              </a:rPr>
              <a:t>
</a:t>
            </a:r>
            <a:r>
              <a:rPr lang="en-US" cap="none" sz="600" b="0" i="0" u="none" baseline="0">
                <a:solidFill>
                  <a:srgbClr val="808080"/>
                </a:solidFill>
              </a:rPr>
              <a:t>
</a:t>
            </a:r>
            <a:r>
              <a:rPr lang="en-US" cap="none" sz="800" b="0" i="0" u="none" baseline="0">
                <a:solidFill>
                  <a:srgbClr val="808080"/>
                </a:solidFill>
              </a:rPr>
              <a:t>
</a:t>
            </a:r>
            <a:r>
              <a:rPr lang="en-US" cap="none" sz="1100" b="0" i="0" u="none" baseline="0">
                <a:solidFill>
                  <a:srgbClr val="808080"/>
                </a:solidFill>
                <a:latin typeface="ＭＳ Ｐゴシック"/>
                <a:ea typeface="ＭＳ Ｐゴシック"/>
                <a:cs typeface="ＭＳ Ｐゴシック"/>
              </a:rPr>
              <a:t>㊞</a:t>
            </a:r>
          </a:p>
        </xdr:txBody>
      </xdr:sp>
      <xdr:sp>
        <xdr:nvSpPr>
          <xdr:cNvPr id="5" name="正方形/長方形 17"/>
          <xdr:cNvSpPr>
            <a:spLocks/>
          </xdr:cNvSpPr>
        </xdr:nvSpPr>
        <xdr:spPr>
          <a:xfrm>
            <a:off x="71729" y="5039621"/>
            <a:ext cx="774617" cy="839868"/>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latin typeface="ＭＳ Ｐゴシック"/>
                <a:ea typeface="ＭＳ Ｐゴシック"/>
                <a:cs typeface="ＭＳ Ｐゴシック"/>
              </a:rPr>
              <a:t>事務担当者</a:t>
            </a:r>
            <a:r>
              <a:rPr lang="en-US" cap="none" sz="800" b="0" i="0" u="none" baseline="0">
                <a:solidFill>
                  <a:srgbClr val="808080"/>
                </a:solidFill>
              </a:rPr>
              <a:t>
</a:t>
            </a:r>
            <a:r>
              <a:rPr lang="en-US" cap="none" sz="600" b="0" i="0" u="none" baseline="0">
                <a:solidFill>
                  <a:srgbClr val="808080"/>
                </a:solidFill>
              </a:rPr>
              <a:t>
</a:t>
            </a:r>
            <a:r>
              <a:rPr lang="en-US" cap="none" sz="800" b="0" i="0" u="none" baseline="0">
                <a:solidFill>
                  <a:srgbClr val="808080"/>
                </a:solidFill>
              </a:rPr>
              <a:t>
</a:t>
            </a:r>
            <a:r>
              <a:rPr lang="en-US" cap="none" sz="1100" b="0" i="0" u="none" baseline="0">
                <a:solidFill>
                  <a:srgbClr val="808080"/>
                </a:solidFill>
                <a:latin typeface="ＭＳ Ｐゴシック"/>
                <a:ea typeface="ＭＳ Ｐゴシック"/>
                <a:cs typeface="ＭＳ Ｐゴシック"/>
              </a:rPr>
              <a:t>㊞</a:t>
            </a:r>
          </a:p>
        </xdr:txBody>
      </xdr:sp>
      <xdr:sp>
        <xdr:nvSpPr>
          <xdr:cNvPr id="6" name="正方形/長方形 18"/>
          <xdr:cNvSpPr>
            <a:spLocks/>
          </xdr:cNvSpPr>
        </xdr:nvSpPr>
        <xdr:spPr>
          <a:xfrm>
            <a:off x="71729" y="3456108"/>
            <a:ext cx="774617" cy="754337"/>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r">
              <a:defRPr/>
            </a:pPr>
            <a:r>
              <a:rPr lang="en-US" cap="none" sz="800" b="0" i="0" u="none" baseline="0">
                <a:solidFill>
                  <a:srgbClr val="808080"/>
                </a:solidFill>
              </a:rPr>
              <a:t>
</a:t>
            </a:r>
            <a:r>
              <a:rPr lang="en-US" cap="none" sz="700" b="0" i="0" u="none" baseline="0">
                <a:solidFill>
                  <a:srgbClr val="808080"/>
                </a:solidFill>
                <a:latin typeface="ＭＳ Ｐゴシック"/>
                <a:ea typeface="ＭＳ Ｐゴシック"/>
                <a:cs typeface="ＭＳ Ｐゴシック"/>
              </a:rPr>
              <a:t>字訂正</a:t>
            </a:r>
            <a:r>
              <a:rPr lang="en-US" cap="none" sz="700" b="0" i="0" u="none" baseline="0">
                <a:solidFill>
                  <a:srgbClr val="808080"/>
                </a:solidFill>
              </a:rPr>
              <a:t>
</a:t>
            </a:r>
            <a:r>
              <a:rPr lang="en-US" cap="none" sz="700" b="0" i="0" u="none" baseline="0">
                <a:solidFill>
                  <a:srgbClr val="808080"/>
                </a:solidFill>
              </a:rPr>
              <a:t>
</a:t>
            </a:r>
            <a:r>
              <a:rPr lang="en-US" cap="none" sz="700" b="0" i="0" u="none" baseline="0">
                <a:solidFill>
                  <a:srgbClr val="808080"/>
                </a:solidFill>
                <a:latin typeface="ＭＳ Ｐゴシック"/>
                <a:ea typeface="ＭＳ Ｐゴシック"/>
                <a:cs typeface="ＭＳ Ｐゴシック"/>
              </a:rPr>
              <a:t>字加入</a:t>
            </a:r>
            <a:r>
              <a:rPr lang="en-US" cap="none" sz="700" b="0" i="0" u="none" baseline="0">
                <a:solidFill>
                  <a:srgbClr val="808080"/>
                </a:solidFill>
              </a:rPr>
              <a:t>
</a:t>
            </a:r>
            <a:r>
              <a:rPr lang="en-US" cap="none" sz="700" b="0" i="0" u="none" baseline="0">
                <a:solidFill>
                  <a:srgbClr val="808080"/>
                </a:solidFill>
              </a:rPr>
              <a:t>
</a:t>
            </a:r>
            <a:r>
              <a:rPr lang="en-US" cap="none" sz="700" b="0" i="0" u="none" baseline="0">
                <a:solidFill>
                  <a:srgbClr val="808080"/>
                </a:solidFill>
                <a:latin typeface="ＭＳ Ｐゴシック"/>
                <a:ea typeface="ＭＳ Ｐゴシック"/>
                <a:cs typeface="ＭＳ Ｐゴシック"/>
              </a:rPr>
              <a:t>字削除</a:t>
            </a:r>
          </a:p>
        </xdr:txBody>
      </xdr:sp>
      <xdr:sp>
        <xdr:nvSpPr>
          <xdr:cNvPr id="7" name="正方形/長方形 19"/>
          <xdr:cNvSpPr>
            <a:spLocks/>
          </xdr:cNvSpPr>
        </xdr:nvSpPr>
        <xdr:spPr>
          <a:xfrm>
            <a:off x="71729" y="3150810"/>
            <a:ext cx="774617" cy="305298"/>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ctr">
              <a:defRPr/>
            </a:pPr>
            <a:r>
              <a:rPr lang="en-US" cap="none" sz="900" b="0" i="0" u="none" baseline="0">
                <a:solidFill>
                  <a:srgbClr val="808080"/>
                </a:solidFill>
                <a:latin typeface="ＭＳ Ｐゴシック"/>
                <a:ea typeface="ＭＳ Ｐゴシック"/>
                <a:cs typeface="ＭＳ Ｐゴシック"/>
              </a:rPr>
              <a:t>軽微事項の</a:t>
            </a:r>
            <a:r>
              <a:rPr lang="en-US" cap="none" sz="900" b="0" i="0" u="none" baseline="0">
                <a:solidFill>
                  <a:srgbClr val="808080"/>
                </a:solidFill>
              </a:rPr>
              <a:t>
</a:t>
            </a:r>
            <a:r>
              <a:rPr lang="en-US" cap="none" sz="900" b="0" i="0" u="none" baseline="0">
                <a:solidFill>
                  <a:srgbClr val="808080"/>
                </a:solidFill>
                <a:latin typeface="ＭＳ Ｐゴシック"/>
                <a:ea typeface="ＭＳ Ｐゴシック"/>
                <a:cs typeface="ＭＳ Ｐゴシック"/>
              </a:rPr>
              <a:t>修正委任欄</a:t>
            </a:r>
          </a:p>
        </xdr:txBody>
      </xdr:sp>
      <xdr:sp>
        <xdr:nvSpPr>
          <xdr:cNvPr id="8" name="正方形/長方形 20"/>
          <xdr:cNvSpPr>
            <a:spLocks/>
          </xdr:cNvSpPr>
        </xdr:nvSpPr>
        <xdr:spPr>
          <a:xfrm>
            <a:off x="81336" y="7053166"/>
            <a:ext cx="774617" cy="849371"/>
          </a:xfrm>
          <a:prstGeom prst="rect">
            <a:avLst/>
          </a:prstGeom>
          <a:solidFill>
            <a:srgbClr val="FFFFFF"/>
          </a:solidFill>
          <a:ln w="9525" cmpd="sng">
            <a:noFill/>
          </a:ln>
        </xdr:spPr>
        <xdr:txBody>
          <a:bodyPr vertOverflow="clip" wrap="square" lIns="36000" tIns="36000" rIns="36000" bIns="36000"/>
          <a:p>
            <a:pPr algn="l">
              <a:defRPr/>
            </a:pPr>
            <a:r>
              <a:rPr lang="en-US" cap="none" sz="700" b="0" i="0" u="none" baseline="0">
                <a:solidFill>
                  <a:srgbClr val="808080"/>
                </a:solidFill>
                <a:latin typeface="ＭＳ Ｐゴシック"/>
                <a:ea typeface="ＭＳ Ｐゴシック"/>
                <a:cs typeface="ＭＳ Ｐゴシック"/>
              </a:rPr>
              <a:t>事務局にて修正を行う対象は、単純な書き間違い、表記の統一、および記入漏れの補正に限ります</a:t>
            </a:r>
            <a:r>
              <a:rPr lang="en-US" cap="none" sz="75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rPr>
              <a:t> </a:t>
            </a:r>
          </a:p>
        </xdr:txBody>
      </xdr:sp>
      <xdr:sp>
        <xdr:nvSpPr>
          <xdr:cNvPr id="9" name="正方形/長方形 21"/>
          <xdr:cNvSpPr>
            <a:spLocks/>
          </xdr:cNvSpPr>
        </xdr:nvSpPr>
        <xdr:spPr>
          <a:xfrm>
            <a:off x="71729" y="5879489"/>
            <a:ext cx="774617" cy="1183180"/>
          </a:xfrm>
          <a:prstGeom prst="rect">
            <a:avLst/>
          </a:prstGeom>
          <a:solidFill>
            <a:srgbClr val="FFFFFF"/>
          </a:solidFill>
          <a:ln w="3175" cmpd="sng">
            <a:solidFill>
              <a:srgbClr val="7F7F7F"/>
            </a:solidFill>
            <a:headEnd type="none"/>
            <a:tailEnd type="none"/>
          </a:ln>
        </xdr:spPr>
        <xdr:txBody>
          <a:bodyPr vertOverflow="clip" wrap="square" lIns="36000" tIns="36000" rIns="36000" bIns="36000"/>
          <a:p>
            <a:pPr algn="l">
              <a:defRPr/>
            </a:pPr>
            <a:r>
              <a:rPr lang="en-US" cap="none" sz="700" b="0" i="0" u="none" baseline="0">
                <a:solidFill>
                  <a:srgbClr val="808080"/>
                </a:solidFill>
                <a:latin typeface="ＭＳ Ｐゴシック"/>
                <a:ea typeface="ＭＳ Ｐゴシック"/>
                <a:cs typeface="ＭＳ Ｐゴシック"/>
              </a:rPr>
              <a:t>上記は、交付申請者･住宅の賃貸人の申し出に基づき、誤記を修正したものに相違ありません。</a:t>
            </a:r>
            <a:r>
              <a:rPr lang="en-US" cap="none" sz="700" b="0" i="0" u="none" baseline="0">
                <a:solidFill>
                  <a:srgbClr val="808080"/>
                </a:solidFill>
              </a:rPr>
              <a:t>
</a:t>
            </a:r>
            <a:r>
              <a:rPr lang="en-US" cap="none" sz="75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平成　</a:t>
            </a:r>
            <a:r>
              <a:rPr lang="en-US" cap="none" sz="6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年　</a:t>
            </a:r>
            <a:r>
              <a:rPr lang="en-US" cap="none" sz="6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月　</a:t>
            </a:r>
            <a:r>
              <a:rPr lang="en-US" cap="none" sz="600" b="0" i="0" u="none" baseline="0">
                <a:solidFill>
                  <a:srgbClr val="808080"/>
                </a:solidFill>
              </a:rPr>
              <a:t>  </a:t>
            </a:r>
            <a:r>
              <a:rPr lang="en-US" cap="none" sz="600" b="0" i="0" u="none" baseline="0">
                <a:solidFill>
                  <a:srgbClr val="808080"/>
                </a:solidFill>
                <a:latin typeface="ＭＳ Ｐゴシック"/>
                <a:ea typeface="ＭＳ Ｐゴシック"/>
                <a:cs typeface="ＭＳ Ｐゴシック"/>
              </a:rPr>
              <a:t>日</a:t>
            </a:r>
            <a:r>
              <a:rPr lang="en-US" cap="none" sz="600" b="0" i="0" u="none" baseline="0">
                <a:solidFill>
                  <a:srgbClr val="808080"/>
                </a:solidFill>
              </a:rPr>
              <a:t>
</a:t>
            </a:r>
            <a:r>
              <a:rPr lang="en-US" cap="none" sz="700" b="0" i="0" u="none" baseline="0">
                <a:solidFill>
                  <a:srgbClr val="808080"/>
                </a:solidFill>
                <a:latin typeface="ＭＳ Ｐゴシック"/>
                <a:ea typeface="ＭＳ Ｐゴシック"/>
                <a:cs typeface="ＭＳ Ｐゴシック"/>
              </a:rPr>
              <a:t>事務局員</a:t>
            </a:r>
            <a:r>
              <a:rPr lang="en-US" cap="none" sz="75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latin typeface="ＭＳ Ｐゴシック"/>
                <a:ea typeface="ＭＳ Ｐゴシック"/>
                <a:cs typeface="ＭＳ Ｐゴシック"/>
              </a:rPr>
              <a:t>　　　</a:t>
            </a:r>
            <a:r>
              <a:rPr lang="en-US" cap="none" sz="800" b="0" i="0" u="none" baseline="0">
                <a:solidFill>
                  <a:srgbClr val="808080"/>
                </a:solidFill>
              </a:rPr>
              <a:t> </a:t>
            </a:r>
          </a:p>
        </xdr:txBody>
      </xdr:sp>
      <xdr:sp>
        <xdr:nvSpPr>
          <xdr:cNvPr id="10" name="正方形/長方形 22"/>
          <xdr:cNvSpPr>
            <a:spLocks/>
          </xdr:cNvSpPr>
        </xdr:nvSpPr>
        <xdr:spPr>
          <a:xfrm>
            <a:off x="71729" y="3150810"/>
            <a:ext cx="774617" cy="3911859"/>
          </a:xfrm>
          <a:prstGeom prst="rect">
            <a:avLst/>
          </a:prstGeom>
          <a:noFill/>
          <a:ln w="6350" cmpd="sng">
            <a:solidFill>
              <a:srgbClr val="7F7F7F"/>
            </a:solidFill>
            <a:headEnd type="none"/>
            <a:tailEnd type="none"/>
          </a:ln>
        </xdr:spPr>
        <xdr:txBody>
          <a:bodyPr vertOverflow="clip" wrap="square" lIns="36000" tIns="36000" rIns="36000" bIns="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9525</xdr:colOff>
      <xdr:row>14</xdr:row>
      <xdr:rowOff>0</xdr:rowOff>
    </xdr:from>
    <xdr:to>
      <xdr:col>24</xdr:col>
      <xdr:colOff>114300</xdr:colOff>
      <xdr:row>15</xdr:row>
      <xdr:rowOff>19050</xdr:rowOff>
    </xdr:to>
    <xdr:sp>
      <xdr:nvSpPr>
        <xdr:cNvPr id="11" name="テキスト ボックス 1"/>
        <xdr:cNvSpPr txBox="1">
          <a:spLocks noChangeArrowheads="1"/>
        </xdr:cNvSpPr>
      </xdr:nvSpPr>
      <xdr:spPr>
        <a:xfrm>
          <a:off x="6286500" y="3790950"/>
          <a:ext cx="847725" cy="323850"/>
        </a:xfrm>
        <a:prstGeom prst="rect">
          <a:avLst/>
        </a:prstGeom>
        <a:noFill/>
        <a:ln w="9525" cmpd="sng">
          <a:noFill/>
        </a:ln>
      </xdr:spPr>
      <xdr:txBody>
        <a:bodyPr vertOverflow="clip" wrap="square"/>
        <a:p>
          <a:pPr algn="l">
            <a:defRPr/>
          </a:pPr>
          <a:r>
            <a:rPr lang="en-US" cap="none" sz="1400" b="0" i="0" u="none" baseline="0">
              <a:solidFill>
                <a:srgbClr val="969696"/>
              </a:solidFill>
            </a:rPr>
            <a:t>㊞</a:t>
          </a:r>
        </a:p>
      </xdr:txBody>
    </xdr:sp>
    <xdr:clientData/>
  </xdr:twoCellAnchor>
  <xdr:twoCellAnchor>
    <xdr:from>
      <xdr:col>21</xdr:col>
      <xdr:colOff>57150</xdr:colOff>
      <xdr:row>29</xdr:row>
      <xdr:rowOff>228600</xdr:rowOff>
    </xdr:from>
    <xdr:to>
      <xdr:col>24</xdr:col>
      <xdr:colOff>161925</xdr:colOff>
      <xdr:row>31</xdr:row>
      <xdr:rowOff>9525</xdr:rowOff>
    </xdr:to>
    <xdr:sp>
      <xdr:nvSpPr>
        <xdr:cNvPr id="12" name="テキスト ボックス 12"/>
        <xdr:cNvSpPr txBox="1">
          <a:spLocks noChangeArrowheads="1"/>
        </xdr:cNvSpPr>
      </xdr:nvSpPr>
      <xdr:spPr>
        <a:xfrm>
          <a:off x="6334125" y="8105775"/>
          <a:ext cx="847725" cy="333375"/>
        </a:xfrm>
        <a:prstGeom prst="rect">
          <a:avLst/>
        </a:prstGeom>
        <a:noFill/>
        <a:ln w="9525" cmpd="sng">
          <a:noFill/>
        </a:ln>
      </xdr:spPr>
      <xdr:txBody>
        <a:bodyPr vertOverflow="clip" wrap="square"/>
        <a:p>
          <a:pPr algn="l">
            <a:defRPr/>
          </a:pPr>
          <a:r>
            <a:rPr lang="en-US" cap="none" sz="1400" b="0" i="0" u="none" baseline="0">
              <a:solidFill>
                <a:srgbClr val="969696"/>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67;&#12500;&#12540;&#9734;H22_&#30465;&#12456;&#12493;&#25913;&#20462;&#32202;&#24613;&#25903;&#25588;&#20107;&#26989;&#12288;&#23529;&#26619;&#32080;&#26524;&#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57"/>
  <sheetViews>
    <sheetView showGridLines="0" tabSelected="1" view="pageBreakPreview" zoomScaleNormal="120" zoomScaleSheetLayoutView="100" zoomScalePageLayoutView="0" workbookViewId="0" topLeftCell="A1">
      <selection activeCell="L22" sqref="L22:N22"/>
    </sheetView>
  </sheetViews>
  <sheetFormatPr defaultColWidth="10.28125" defaultRowHeight="12"/>
  <cols>
    <col min="1" max="1" width="2.7109375" style="34" customWidth="1"/>
    <col min="2" max="2" width="3.7109375" style="34" customWidth="1"/>
    <col min="3" max="3" width="5.7109375" style="34" customWidth="1"/>
    <col min="4" max="4" width="2.7109375" style="34" customWidth="1"/>
    <col min="5" max="7" width="3.7109375" style="34" customWidth="1"/>
    <col min="8" max="8" width="2.7109375" style="34" customWidth="1"/>
    <col min="9" max="9" width="10.7109375" style="34" customWidth="1"/>
    <col min="10" max="10" width="50.7109375" style="34" customWidth="1"/>
    <col min="11" max="11" width="4.7109375" style="34" customWidth="1"/>
    <col min="12" max="12" width="1.7109375" style="34" customWidth="1"/>
    <col min="13" max="13" width="3.7109375" style="34" customWidth="1"/>
    <col min="14" max="14" width="1.7109375" style="34" customWidth="1"/>
    <col min="15" max="15" width="2.7109375" style="34" customWidth="1"/>
    <col min="16" max="19" width="3.7109375" style="34" customWidth="1"/>
    <col min="20" max="21" width="2.7109375" style="34" customWidth="1"/>
    <col min="22" max="16384" width="10.28125" style="34" customWidth="1"/>
  </cols>
  <sheetData>
    <row r="1" spans="2:14" ht="18.75">
      <c r="B1" s="769" t="s">
        <v>577</v>
      </c>
      <c r="C1" s="770"/>
      <c r="D1" s="770"/>
      <c r="E1" s="770"/>
      <c r="F1" s="770"/>
      <c r="G1" s="770"/>
      <c r="H1" s="770"/>
      <c r="I1" s="770"/>
      <c r="J1" s="770"/>
      <c r="K1" s="770"/>
      <c r="L1" s="770"/>
      <c r="M1" s="770"/>
      <c r="N1" s="770"/>
    </row>
    <row r="2" spans="2:14" ht="4.5" customHeight="1">
      <c r="B2" s="222"/>
      <c r="C2" s="35"/>
      <c r="D2" s="35"/>
      <c r="E2" s="35"/>
      <c r="F2" s="35"/>
      <c r="G2" s="35"/>
      <c r="H2" s="35"/>
      <c r="I2" s="35"/>
      <c r="J2" s="35"/>
      <c r="K2" s="35"/>
      <c r="L2" s="35"/>
      <c r="M2" s="35"/>
      <c r="N2" s="35"/>
    </row>
    <row r="3" spans="2:14" ht="19.5" customHeight="1">
      <c r="B3" s="769" t="s">
        <v>241</v>
      </c>
      <c r="C3" s="770"/>
      <c r="D3" s="770"/>
      <c r="E3" s="770"/>
      <c r="F3" s="770"/>
      <c r="G3" s="770"/>
      <c r="H3" s="770"/>
      <c r="I3" s="770"/>
      <c r="J3" s="770"/>
      <c r="K3" s="770"/>
      <c r="L3" s="770"/>
      <c r="M3" s="770"/>
      <c r="N3" s="770"/>
    </row>
    <row r="4" spans="2:14" ht="9.75" customHeight="1">
      <c r="B4" s="769"/>
      <c r="C4" s="770"/>
      <c r="D4" s="770"/>
      <c r="E4" s="770"/>
      <c r="F4" s="770"/>
      <c r="G4" s="770"/>
      <c r="H4" s="770"/>
      <c r="I4" s="770"/>
      <c r="J4" s="770"/>
      <c r="K4" s="770"/>
      <c r="L4" s="770"/>
      <c r="M4" s="770"/>
      <c r="N4" s="770"/>
    </row>
    <row r="5" spans="2:14" ht="5.25" customHeight="1">
      <c r="B5" s="36"/>
      <c r="C5" s="37"/>
      <c r="D5" s="37"/>
      <c r="E5" s="37"/>
      <c r="F5" s="37"/>
      <c r="G5" s="37"/>
      <c r="H5" s="37"/>
      <c r="I5" s="37"/>
      <c r="J5" s="37"/>
      <c r="K5" s="37"/>
      <c r="L5" s="37"/>
      <c r="M5" s="37"/>
      <c r="N5" s="38"/>
    </row>
    <row r="6" spans="2:14" ht="12" customHeight="1">
      <c r="B6" s="39"/>
      <c r="C6" s="40" t="s">
        <v>242</v>
      </c>
      <c r="E6" s="40"/>
      <c r="F6" s="41"/>
      <c r="G6" s="41"/>
      <c r="H6" s="41"/>
      <c r="I6" s="41"/>
      <c r="J6" s="41"/>
      <c r="K6" s="42"/>
      <c r="L6" s="42"/>
      <c r="M6" s="42"/>
      <c r="N6" s="43"/>
    </row>
    <row r="7" spans="2:14" ht="5.25" customHeight="1">
      <c r="B7" s="39"/>
      <c r="C7" s="44"/>
      <c r="G7" s="46"/>
      <c r="H7" s="41"/>
      <c r="I7" s="41"/>
      <c r="K7" s="42"/>
      <c r="L7" s="42"/>
      <c r="M7" s="42"/>
      <c r="N7" s="43"/>
    </row>
    <row r="8" spans="2:14" ht="12" customHeight="1">
      <c r="B8" s="39"/>
      <c r="C8" s="778" t="s">
        <v>243</v>
      </c>
      <c r="D8" s="778"/>
      <c r="E8" s="778"/>
      <c r="F8" s="771" t="s">
        <v>244</v>
      </c>
      <c r="G8" s="772"/>
      <c r="H8" s="772"/>
      <c r="I8" s="773"/>
      <c r="J8" s="415" t="s">
        <v>298</v>
      </c>
      <c r="K8" s="361"/>
      <c r="L8" s="42"/>
      <c r="M8" s="42"/>
      <c r="N8" s="43"/>
    </row>
    <row r="9" spans="2:14" ht="5.25" customHeight="1">
      <c r="B9" s="39"/>
      <c r="C9" s="45"/>
      <c r="F9" s="44"/>
      <c r="G9" s="41"/>
      <c r="H9" s="41"/>
      <c r="J9" s="46"/>
      <c r="K9" s="42"/>
      <c r="L9" s="42"/>
      <c r="M9" s="42"/>
      <c r="N9" s="43"/>
    </row>
    <row r="10" spans="2:14" ht="12" customHeight="1">
      <c r="B10" s="39"/>
      <c r="C10" s="46"/>
      <c r="F10" s="774" t="s">
        <v>245</v>
      </c>
      <c r="G10" s="775"/>
      <c r="H10" s="775"/>
      <c r="I10" s="776"/>
      <c r="J10" s="414" t="s">
        <v>335</v>
      </c>
      <c r="K10" s="361"/>
      <c r="L10" s="42"/>
      <c r="M10" s="42"/>
      <c r="N10" s="43"/>
    </row>
    <row r="11" spans="2:14" ht="5.25" customHeight="1">
      <c r="B11" s="39"/>
      <c r="C11" s="45"/>
      <c r="F11" s="44"/>
      <c r="G11" s="41"/>
      <c r="H11" s="41"/>
      <c r="J11" s="46"/>
      <c r="K11" s="42"/>
      <c r="L11" s="42"/>
      <c r="M11" s="42"/>
      <c r="N11" s="43"/>
    </row>
    <row r="12" spans="2:14" ht="12" customHeight="1">
      <c r="B12" s="39"/>
      <c r="C12" s="46"/>
      <c r="F12" s="783" t="s">
        <v>555</v>
      </c>
      <c r="G12" s="784"/>
      <c r="H12" s="784"/>
      <c r="I12" s="785"/>
      <c r="J12" s="791" t="s">
        <v>556</v>
      </c>
      <c r="K12" s="778"/>
      <c r="L12" s="778"/>
      <c r="M12" s="778"/>
      <c r="N12" s="792"/>
    </row>
    <row r="13" spans="2:14" ht="5.25" customHeight="1">
      <c r="B13" s="39"/>
      <c r="C13" s="45"/>
      <c r="F13" s="44"/>
      <c r="G13" s="41"/>
      <c r="H13" s="41"/>
      <c r="J13" s="41"/>
      <c r="K13" s="42"/>
      <c r="L13" s="42"/>
      <c r="M13" s="42"/>
      <c r="N13" s="43"/>
    </row>
    <row r="14" spans="2:14" ht="10.5" customHeight="1">
      <c r="B14" s="39"/>
      <c r="C14" s="46"/>
      <c r="G14" s="418" t="s">
        <v>246</v>
      </c>
      <c r="H14" s="416" t="s">
        <v>0</v>
      </c>
      <c r="I14" s="777" t="s">
        <v>268</v>
      </c>
      <c r="J14" s="777"/>
      <c r="K14" s="777"/>
      <c r="L14" s="777"/>
      <c r="M14" s="47"/>
      <c r="N14" s="48"/>
    </row>
    <row r="15" spans="2:14" ht="5.25" customHeight="1">
      <c r="B15" s="39"/>
      <c r="C15" s="44"/>
      <c r="G15" s="46"/>
      <c r="H15" s="41"/>
      <c r="I15" s="41"/>
      <c r="K15" s="42"/>
      <c r="L15" s="42"/>
      <c r="M15" s="42"/>
      <c r="N15" s="43"/>
    </row>
    <row r="16" spans="2:14" ht="12" customHeight="1">
      <c r="B16" s="39"/>
      <c r="C16" s="49" t="s">
        <v>247</v>
      </c>
      <c r="E16" s="40"/>
      <c r="F16" s="41"/>
      <c r="G16" s="41"/>
      <c r="H16" s="41"/>
      <c r="I16" s="41"/>
      <c r="J16" s="41"/>
      <c r="K16" s="42"/>
      <c r="L16" s="42"/>
      <c r="M16" s="42"/>
      <c r="N16" s="43"/>
    </row>
    <row r="17" spans="2:14" ht="14.25" customHeight="1">
      <c r="B17" s="39"/>
      <c r="C17" s="777" t="s">
        <v>248</v>
      </c>
      <c r="D17" s="777"/>
      <c r="E17" s="777"/>
      <c r="F17" s="777"/>
      <c r="G17" s="777"/>
      <c r="H17" s="777"/>
      <c r="I17" s="777"/>
      <c r="J17" s="777"/>
      <c r="K17" s="777"/>
      <c r="L17" s="777"/>
      <c r="M17" s="777"/>
      <c r="N17" s="782"/>
    </row>
    <row r="18" spans="2:14" ht="6.75" customHeight="1">
      <c r="B18" s="50"/>
      <c r="C18" s="230"/>
      <c r="D18" s="220"/>
      <c r="E18" s="220"/>
      <c r="F18" s="220"/>
      <c r="G18" s="220"/>
      <c r="H18" s="220"/>
      <c r="I18" s="220"/>
      <c r="J18" s="220"/>
      <c r="K18" s="220"/>
      <c r="L18" s="220"/>
      <c r="M18" s="220"/>
      <c r="N18" s="221"/>
    </row>
    <row r="19" spans="2:14" ht="4.5" customHeight="1">
      <c r="B19" s="222"/>
      <c r="C19" s="35"/>
      <c r="D19" s="35"/>
      <c r="E19" s="35"/>
      <c r="F19" s="35"/>
      <c r="G19" s="35"/>
      <c r="H19" s="35"/>
      <c r="I19" s="35"/>
      <c r="J19" s="35"/>
      <c r="K19" s="35"/>
      <c r="L19" s="35"/>
      <c r="M19" s="35"/>
      <c r="N19" s="35"/>
    </row>
    <row r="20" ht="15" customHeight="1" thickBot="1">
      <c r="B20" s="34" t="s">
        <v>334</v>
      </c>
    </row>
    <row r="21" spans="1:14" ht="16.5" customHeight="1" thickBot="1">
      <c r="A21" s="51"/>
      <c r="B21" s="794" t="s">
        <v>249</v>
      </c>
      <c r="C21" s="772"/>
      <c r="D21" s="773"/>
      <c r="E21" s="795" t="s">
        <v>250</v>
      </c>
      <c r="F21" s="772"/>
      <c r="G21" s="772"/>
      <c r="H21" s="772"/>
      <c r="I21" s="772"/>
      <c r="J21" s="772"/>
      <c r="K21" s="787"/>
      <c r="L21" s="796" t="s">
        <v>22</v>
      </c>
      <c r="M21" s="797"/>
      <c r="N21" s="798"/>
    </row>
    <row r="22" spans="2:20" ht="16.5" customHeight="1" thickBot="1">
      <c r="B22" s="779" t="s">
        <v>258</v>
      </c>
      <c r="C22" s="780"/>
      <c r="D22" s="781"/>
      <c r="E22" s="793" t="s">
        <v>306</v>
      </c>
      <c r="F22" s="772"/>
      <c r="G22" s="772"/>
      <c r="H22" s="772"/>
      <c r="I22" s="772"/>
      <c r="J22" s="772"/>
      <c r="K22" s="787"/>
      <c r="L22" s="788" t="s">
        <v>115</v>
      </c>
      <c r="M22" s="789"/>
      <c r="N22" s="790"/>
      <c r="T22" s="52"/>
    </row>
    <row r="23" spans="2:20" ht="16.5" customHeight="1" thickBot="1">
      <c r="B23" s="831" t="s">
        <v>307</v>
      </c>
      <c r="C23" s="834" t="s">
        <v>251</v>
      </c>
      <c r="D23" s="835"/>
      <c r="E23" s="786" t="s">
        <v>612</v>
      </c>
      <c r="F23" s="772"/>
      <c r="G23" s="772"/>
      <c r="H23" s="772"/>
      <c r="I23" s="772"/>
      <c r="J23" s="772"/>
      <c r="K23" s="787"/>
      <c r="L23" s="788" t="s">
        <v>0</v>
      </c>
      <c r="M23" s="789"/>
      <c r="N23" s="790"/>
      <c r="T23" s="52"/>
    </row>
    <row r="24" spans="2:20" ht="16.5" customHeight="1" thickBot="1">
      <c r="B24" s="832"/>
      <c r="C24" s="834" t="s">
        <v>252</v>
      </c>
      <c r="D24" s="835"/>
      <c r="E24" s="786" t="s">
        <v>186</v>
      </c>
      <c r="F24" s="772"/>
      <c r="G24" s="772"/>
      <c r="H24" s="772"/>
      <c r="I24" s="772"/>
      <c r="J24" s="772"/>
      <c r="K24" s="787"/>
      <c r="L24" s="788" t="s">
        <v>115</v>
      </c>
      <c r="M24" s="789"/>
      <c r="N24" s="790"/>
      <c r="T24" s="52"/>
    </row>
    <row r="25" spans="2:20" ht="16.5" customHeight="1" thickBot="1">
      <c r="B25" s="832"/>
      <c r="C25" s="834" t="s">
        <v>253</v>
      </c>
      <c r="D25" s="835"/>
      <c r="E25" s="786" t="s">
        <v>187</v>
      </c>
      <c r="F25" s="772"/>
      <c r="G25" s="772"/>
      <c r="H25" s="772"/>
      <c r="I25" s="772"/>
      <c r="J25" s="772"/>
      <c r="K25" s="787"/>
      <c r="L25" s="788" t="s">
        <v>115</v>
      </c>
      <c r="M25" s="789"/>
      <c r="N25" s="790"/>
      <c r="T25" s="52"/>
    </row>
    <row r="26" spans="2:20" ht="16.5" customHeight="1" thickBot="1">
      <c r="B26" s="832"/>
      <c r="C26" s="834" t="s">
        <v>557</v>
      </c>
      <c r="D26" s="835"/>
      <c r="E26" s="786" t="s">
        <v>332</v>
      </c>
      <c r="F26" s="799"/>
      <c r="G26" s="799"/>
      <c r="H26" s="799"/>
      <c r="I26" s="799"/>
      <c r="J26" s="799"/>
      <c r="K26" s="800"/>
      <c r="L26" s="788" t="s">
        <v>115</v>
      </c>
      <c r="M26" s="789"/>
      <c r="N26" s="790"/>
      <c r="T26" s="52"/>
    </row>
    <row r="27" spans="2:20" ht="16.5" customHeight="1" thickBot="1">
      <c r="B27" s="832"/>
      <c r="C27" s="834" t="s">
        <v>254</v>
      </c>
      <c r="D27" s="835"/>
      <c r="E27" s="786" t="s">
        <v>188</v>
      </c>
      <c r="F27" s="772"/>
      <c r="G27" s="772"/>
      <c r="H27" s="772"/>
      <c r="I27" s="772"/>
      <c r="J27" s="772"/>
      <c r="K27" s="787"/>
      <c r="L27" s="788" t="s">
        <v>1066</v>
      </c>
      <c r="M27" s="789"/>
      <c r="N27" s="790"/>
      <c r="T27" s="52"/>
    </row>
    <row r="28" spans="2:20" ht="16.5" customHeight="1" thickBot="1">
      <c r="B28" s="832"/>
      <c r="C28" s="834" t="s">
        <v>255</v>
      </c>
      <c r="D28" s="835"/>
      <c r="E28" s="786" t="s">
        <v>256</v>
      </c>
      <c r="F28" s="799"/>
      <c r="G28" s="799"/>
      <c r="H28" s="799"/>
      <c r="I28" s="799"/>
      <c r="J28" s="799"/>
      <c r="K28" s="800"/>
      <c r="L28" s="788" t="s">
        <v>115</v>
      </c>
      <c r="M28" s="789"/>
      <c r="N28" s="790"/>
      <c r="T28" s="52"/>
    </row>
    <row r="29" spans="2:20" ht="16.5" customHeight="1" thickBot="1">
      <c r="B29" s="832"/>
      <c r="C29" s="834" t="s">
        <v>257</v>
      </c>
      <c r="D29" s="835"/>
      <c r="E29" s="786" t="s">
        <v>1064</v>
      </c>
      <c r="F29" s="772"/>
      <c r="G29" s="772"/>
      <c r="H29" s="772"/>
      <c r="I29" s="772"/>
      <c r="J29" s="772"/>
      <c r="K29" s="787"/>
      <c r="L29" s="788" t="s">
        <v>115</v>
      </c>
      <c r="M29" s="789"/>
      <c r="N29" s="790"/>
      <c r="T29" s="53"/>
    </row>
    <row r="30" spans="2:20" ht="16.5" customHeight="1" thickBot="1">
      <c r="B30" s="833"/>
      <c r="C30" s="836" t="s">
        <v>269</v>
      </c>
      <c r="D30" s="837"/>
      <c r="E30" s="838" t="s">
        <v>1065</v>
      </c>
      <c r="F30" s="839"/>
      <c r="G30" s="839"/>
      <c r="H30" s="839"/>
      <c r="I30" s="839"/>
      <c r="J30" s="839"/>
      <c r="K30" s="840"/>
      <c r="L30" s="788" t="s">
        <v>115</v>
      </c>
      <c r="M30" s="789"/>
      <c r="N30" s="790"/>
      <c r="T30" s="53"/>
    </row>
    <row r="31" spans="2:20" ht="16.5" customHeight="1" thickBot="1">
      <c r="B31" s="810" t="s">
        <v>259</v>
      </c>
      <c r="C31" s="811"/>
      <c r="D31" s="812"/>
      <c r="E31" s="793" t="s">
        <v>260</v>
      </c>
      <c r="F31" s="804"/>
      <c r="G31" s="804"/>
      <c r="H31" s="804"/>
      <c r="I31" s="804"/>
      <c r="J31" s="804"/>
      <c r="K31" s="805"/>
      <c r="L31" s="788" t="s">
        <v>115</v>
      </c>
      <c r="M31" s="789"/>
      <c r="N31" s="790"/>
      <c r="T31" s="52"/>
    </row>
    <row r="32" spans="2:20" ht="16.5" customHeight="1" thickBot="1">
      <c r="B32" s="813"/>
      <c r="C32" s="814"/>
      <c r="D32" s="815"/>
      <c r="E32" s="793" t="s">
        <v>558</v>
      </c>
      <c r="F32" s="804"/>
      <c r="G32" s="804"/>
      <c r="H32" s="804"/>
      <c r="I32" s="804"/>
      <c r="J32" s="804"/>
      <c r="K32" s="805"/>
      <c r="L32" s="788" t="s">
        <v>115</v>
      </c>
      <c r="M32" s="789"/>
      <c r="N32" s="790"/>
      <c r="T32" s="52"/>
    </row>
    <row r="33" spans="2:20" ht="16.5" customHeight="1" thickBot="1">
      <c r="B33" s="813"/>
      <c r="C33" s="814"/>
      <c r="D33" s="815"/>
      <c r="E33" s="793" t="s">
        <v>261</v>
      </c>
      <c r="F33" s="804"/>
      <c r="G33" s="804"/>
      <c r="H33" s="804"/>
      <c r="I33" s="804"/>
      <c r="J33" s="804"/>
      <c r="K33" s="805"/>
      <c r="L33" s="788" t="s">
        <v>115</v>
      </c>
      <c r="M33" s="789"/>
      <c r="N33" s="790"/>
      <c r="T33" s="52"/>
    </row>
    <row r="34" spans="2:20" ht="25.5" customHeight="1" thickBot="1">
      <c r="B34" s="813"/>
      <c r="C34" s="814"/>
      <c r="D34" s="815"/>
      <c r="E34" s="793" t="s">
        <v>616</v>
      </c>
      <c r="F34" s="804"/>
      <c r="G34" s="804"/>
      <c r="H34" s="804"/>
      <c r="I34" s="804"/>
      <c r="J34" s="804"/>
      <c r="K34" s="805"/>
      <c r="L34" s="788" t="s">
        <v>115</v>
      </c>
      <c r="M34" s="789"/>
      <c r="N34" s="790"/>
      <c r="T34" s="52"/>
    </row>
    <row r="35" spans="2:20" ht="16.5" customHeight="1" thickBot="1">
      <c r="B35" s="813"/>
      <c r="C35" s="814"/>
      <c r="D35" s="815"/>
      <c r="E35" s="793" t="s">
        <v>617</v>
      </c>
      <c r="F35" s="804"/>
      <c r="G35" s="804"/>
      <c r="H35" s="804"/>
      <c r="I35" s="804"/>
      <c r="J35" s="804"/>
      <c r="K35" s="805"/>
      <c r="L35" s="788" t="s">
        <v>115</v>
      </c>
      <c r="M35" s="789"/>
      <c r="N35" s="790"/>
      <c r="T35" s="53"/>
    </row>
    <row r="36" spans="2:20" ht="16.5" customHeight="1" thickBot="1">
      <c r="B36" s="813"/>
      <c r="C36" s="814"/>
      <c r="D36" s="815"/>
      <c r="E36" s="793" t="s">
        <v>779</v>
      </c>
      <c r="F36" s="804"/>
      <c r="G36" s="804"/>
      <c r="H36" s="804"/>
      <c r="I36" s="804"/>
      <c r="J36" s="804"/>
      <c r="K36" s="805"/>
      <c r="L36" s="788" t="s">
        <v>777</v>
      </c>
      <c r="M36" s="789"/>
      <c r="N36" s="790"/>
      <c r="T36" s="53"/>
    </row>
    <row r="37" spans="2:20" ht="16.5" customHeight="1" thickBot="1">
      <c r="B37" s="813"/>
      <c r="C37" s="814"/>
      <c r="D37" s="815"/>
      <c r="E37" s="793" t="s">
        <v>270</v>
      </c>
      <c r="F37" s="804"/>
      <c r="G37" s="804"/>
      <c r="H37" s="804"/>
      <c r="I37" s="804"/>
      <c r="J37" s="804"/>
      <c r="K37" s="805"/>
      <c r="L37" s="788" t="s">
        <v>115</v>
      </c>
      <c r="M37" s="789"/>
      <c r="N37" s="790"/>
      <c r="T37" s="53"/>
    </row>
    <row r="38" spans="2:20" ht="16.5" customHeight="1" thickBot="1">
      <c r="B38" s="813"/>
      <c r="C38" s="814"/>
      <c r="D38" s="815"/>
      <c r="E38" s="793" t="s">
        <v>618</v>
      </c>
      <c r="F38" s="804"/>
      <c r="G38" s="804"/>
      <c r="H38" s="804"/>
      <c r="I38" s="804"/>
      <c r="J38" s="804"/>
      <c r="K38" s="805"/>
      <c r="L38" s="788" t="s">
        <v>115</v>
      </c>
      <c r="M38" s="789"/>
      <c r="N38" s="790"/>
      <c r="T38" s="53"/>
    </row>
    <row r="39" spans="2:20" ht="16.5" customHeight="1" thickBot="1">
      <c r="B39" s="813"/>
      <c r="C39" s="814"/>
      <c r="D39" s="815"/>
      <c r="E39" s="793" t="s">
        <v>262</v>
      </c>
      <c r="F39" s="804"/>
      <c r="G39" s="804"/>
      <c r="H39" s="804"/>
      <c r="I39" s="804"/>
      <c r="J39" s="804"/>
      <c r="K39" s="805"/>
      <c r="L39" s="788" t="s">
        <v>115</v>
      </c>
      <c r="M39" s="789"/>
      <c r="N39" s="790"/>
      <c r="T39" s="53"/>
    </row>
    <row r="40" spans="2:20" ht="16.5" customHeight="1" thickBot="1">
      <c r="B40" s="813"/>
      <c r="C40" s="814"/>
      <c r="D40" s="815"/>
      <c r="E40" s="793" t="s">
        <v>619</v>
      </c>
      <c r="F40" s="804"/>
      <c r="G40" s="804"/>
      <c r="H40" s="804"/>
      <c r="I40" s="804"/>
      <c r="J40" s="804"/>
      <c r="K40" s="805"/>
      <c r="L40" s="788" t="s">
        <v>115</v>
      </c>
      <c r="M40" s="789"/>
      <c r="N40" s="790"/>
      <c r="T40" s="53"/>
    </row>
    <row r="41" spans="2:20" ht="18" customHeight="1" thickBot="1">
      <c r="B41" s="496"/>
      <c r="C41" s="497"/>
      <c r="D41" s="497"/>
      <c r="E41" s="793" t="s">
        <v>613</v>
      </c>
      <c r="F41" s="804"/>
      <c r="G41" s="804"/>
      <c r="H41" s="804"/>
      <c r="I41" s="804"/>
      <c r="J41" s="804"/>
      <c r="K41" s="805"/>
      <c r="L41" s="801" t="s">
        <v>0</v>
      </c>
      <c r="M41" s="802"/>
      <c r="N41" s="803"/>
      <c r="T41" s="53"/>
    </row>
    <row r="42" spans="2:20" ht="25.5" customHeight="1" thickBot="1">
      <c r="B42" s="496"/>
      <c r="C42" s="497"/>
      <c r="D42" s="497"/>
      <c r="E42" s="793" t="s">
        <v>614</v>
      </c>
      <c r="F42" s="804"/>
      <c r="G42" s="804"/>
      <c r="H42" s="804"/>
      <c r="I42" s="804"/>
      <c r="J42" s="804"/>
      <c r="K42" s="805"/>
      <c r="L42" s="801" t="s">
        <v>0</v>
      </c>
      <c r="M42" s="802"/>
      <c r="N42" s="803"/>
      <c r="T42" s="53"/>
    </row>
    <row r="43" spans="2:15" ht="18" customHeight="1" thickBot="1">
      <c r="B43" s="816"/>
      <c r="C43" s="817"/>
      <c r="D43" s="808" t="s">
        <v>263</v>
      </c>
      <c r="E43" s="809"/>
      <c r="F43" s="809"/>
      <c r="G43" s="809"/>
      <c r="H43" s="809"/>
      <c r="I43" s="809"/>
      <c r="J43" s="809"/>
      <c r="K43" s="809"/>
      <c r="L43" s="54"/>
      <c r="M43" s="54"/>
      <c r="N43" s="55"/>
      <c r="O43" s="42"/>
    </row>
    <row r="44" spans="2:14" ht="24" customHeight="1" thickBot="1">
      <c r="B44" s="816"/>
      <c r="C44" s="817"/>
      <c r="D44" s="498"/>
      <c r="E44" s="793" t="s">
        <v>778</v>
      </c>
      <c r="F44" s="820"/>
      <c r="G44" s="820"/>
      <c r="H44" s="820"/>
      <c r="I44" s="820"/>
      <c r="J44" s="820"/>
      <c r="K44" s="821"/>
      <c r="L44" s="801" t="s">
        <v>0</v>
      </c>
      <c r="M44" s="806"/>
      <c r="N44" s="807"/>
    </row>
    <row r="45" spans="2:14" ht="24" customHeight="1" thickBot="1">
      <c r="B45" s="816"/>
      <c r="C45" s="817"/>
      <c r="D45" s="498"/>
      <c r="E45" s="793" t="s">
        <v>620</v>
      </c>
      <c r="F45" s="820"/>
      <c r="G45" s="820"/>
      <c r="H45" s="820"/>
      <c r="I45" s="820"/>
      <c r="J45" s="820"/>
      <c r="K45" s="821"/>
      <c r="L45" s="801" t="s">
        <v>0</v>
      </c>
      <c r="M45" s="806"/>
      <c r="N45" s="807"/>
    </row>
    <row r="46" spans="2:14" ht="16.5" customHeight="1" thickBot="1">
      <c r="B46" s="816"/>
      <c r="C46" s="817"/>
      <c r="D46" s="498"/>
      <c r="E46" s="793" t="s">
        <v>621</v>
      </c>
      <c r="F46" s="820"/>
      <c r="G46" s="820"/>
      <c r="H46" s="820"/>
      <c r="I46" s="820"/>
      <c r="J46" s="820"/>
      <c r="K46" s="821"/>
      <c r="L46" s="801" t="s">
        <v>0</v>
      </c>
      <c r="M46" s="806"/>
      <c r="N46" s="807"/>
    </row>
    <row r="47" spans="2:14" ht="16.5" customHeight="1" thickBot="1">
      <c r="B47" s="816"/>
      <c r="C47" s="817"/>
      <c r="D47" s="830"/>
      <c r="E47" s="793" t="s">
        <v>622</v>
      </c>
      <c r="F47" s="820"/>
      <c r="G47" s="820"/>
      <c r="H47" s="820"/>
      <c r="I47" s="820"/>
      <c r="J47" s="820"/>
      <c r="K47" s="821"/>
      <c r="L47" s="801" t="s">
        <v>0</v>
      </c>
      <c r="M47" s="806"/>
      <c r="N47" s="807"/>
    </row>
    <row r="48" spans="2:14" ht="16.5" customHeight="1" thickBot="1">
      <c r="B48" s="816"/>
      <c r="C48" s="817"/>
      <c r="D48" s="830"/>
      <c r="E48" s="793" t="s">
        <v>623</v>
      </c>
      <c r="F48" s="820"/>
      <c r="G48" s="820"/>
      <c r="H48" s="820"/>
      <c r="I48" s="820"/>
      <c r="J48" s="820"/>
      <c r="K48" s="821"/>
      <c r="L48" s="801" t="s">
        <v>0</v>
      </c>
      <c r="M48" s="806"/>
      <c r="N48" s="807"/>
    </row>
    <row r="49" spans="2:14" ht="21.75" customHeight="1" thickBot="1">
      <c r="B49" s="816"/>
      <c r="C49" s="817"/>
      <c r="D49" s="830"/>
      <c r="E49" s="793" t="s">
        <v>624</v>
      </c>
      <c r="F49" s="820"/>
      <c r="G49" s="820"/>
      <c r="H49" s="820"/>
      <c r="I49" s="820"/>
      <c r="J49" s="820"/>
      <c r="K49" s="821"/>
      <c r="L49" s="801" t="s">
        <v>0</v>
      </c>
      <c r="M49" s="806"/>
      <c r="N49" s="807"/>
    </row>
    <row r="50" spans="2:14" ht="16.5" customHeight="1" thickBot="1">
      <c r="B50" s="816"/>
      <c r="C50" s="817"/>
      <c r="D50" s="830"/>
      <c r="E50" s="793" t="s">
        <v>625</v>
      </c>
      <c r="F50" s="820"/>
      <c r="G50" s="820"/>
      <c r="H50" s="820"/>
      <c r="I50" s="820"/>
      <c r="J50" s="820"/>
      <c r="K50" s="821"/>
      <c r="L50" s="801" t="s">
        <v>0</v>
      </c>
      <c r="M50" s="806"/>
      <c r="N50" s="807"/>
    </row>
    <row r="51" spans="2:16" ht="16.5" customHeight="1" thickBot="1">
      <c r="B51" s="816"/>
      <c r="C51" s="817"/>
      <c r="D51" s="808" t="s">
        <v>264</v>
      </c>
      <c r="E51" s="809"/>
      <c r="F51" s="809"/>
      <c r="G51" s="809"/>
      <c r="H51" s="809"/>
      <c r="I51" s="809"/>
      <c r="J51" s="809"/>
      <c r="K51" s="809"/>
      <c r="L51" s="54"/>
      <c r="M51" s="54"/>
      <c r="N51" s="55"/>
      <c r="O51" s="42"/>
      <c r="P51" s="42"/>
    </row>
    <row r="52" spans="2:14" ht="16.5" customHeight="1" thickBot="1">
      <c r="B52" s="818"/>
      <c r="C52" s="819"/>
      <c r="D52" s="499"/>
      <c r="E52" s="793" t="s">
        <v>615</v>
      </c>
      <c r="F52" s="820"/>
      <c r="G52" s="820"/>
      <c r="H52" s="820"/>
      <c r="I52" s="820"/>
      <c r="J52" s="820"/>
      <c r="K52" s="821"/>
      <c r="L52" s="801" t="s">
        <v>0</v>
      </c>
      <c r="M52" s="806"/>
      <c r="N52" s="807"/>
    </row>
    <row r="53" spans="2:14" ht="1.5" customHeight="1">
      <c r="B53" s="222"/>
      <c r="C53" s="35"/>
      <c r="D53" s="35"/>
      <c r="E53" s="35"/>
      <c r="F53" s="35"/>
      <c r="G53" s="35"/>
      <c r="H53" s="35"/>
      <c r="I53" s="35"/>
      <c r="J53" s="35"/>
      <c r="K53" s="35"/>
      <c r="L53" s="35"/>
      <c r="M53" s="35"/>
      <c r="N53" s="35"/>
    </row>
    <row r="54" spans="7:14" ht="3.75" customHeight="1" thickBot="1">
      <c r="G54" s="56"/>
      <c r="H54" s="56"/>
      <c r="I54" s="56"/>
      <c r="J54" s="56"/>
      <c r="K54" s="56"/>
      <c r="N54" s="57"/>
    </row>
    <row r="55" spans="2:14" ht="16.5" customHeight="1" thickBot="1">
      <c r="B55" s="822" t="s">
        <v>249</v>
      </c>
      <c r="C55" s="823"/>
      <c r="D55" s="824"/>
      <c r="E55" s="786" t="s">
        <v>271</v>
      </c>
      <c r="F55" s="799"/>
      <c r="G55" s="799"/>
      <c r="H55" s="799"/>
      <c r="I55" s="799"/>
      <c r="J55" s="799"/>
      <c r="K55" s="800"/>
      <c r="L55" s="788" t="s">
        <v>299</v>
      </c>
      <c r="M55" s="828"/>
      <c r="N55" s="829"/>
    </row>
    <row r="56" spans="2:14" ht="16.5" customHeight="1" thickBot="1">
      <c r="B56" s="822" t="s">
        <v>265</v>
      </c>
      <c r="C56" s="823"/>
      <c r="D56" s="824"/>
      <c r="E56" s="825" t="s">
        <v>272</v>
      </c>
      <c r="F56" s="826"/>
      <c r="G56" s="826"/>
      <c r="H56" s="826"/>
      <c r="I56" s="826"/>
      <c r="J56" s="826"/>
      <c r="K56" s="827"/>
      <c r="L56" s="788" t="s">
        <v>299</v>
      </c>
      <c r="M56" s="828"/>
      <c r="N56" s="829"/>
    </row>
    <row r="57" spans="1:15" ht="13.5" customHeight="1">
      <c r="A57" s="347" t="s">
        <v>1068</v>
      </c>
      <c r="O57" s="348" t="str">
        <f>+'交①'!AO4</f>
        <v>28S</v>
      </c>
    </row>
    <row r="58" ht="13.5" customHeight="1"/>
    <row r="59" ht="13.5" customHeight="1"/>
    <row r="60" ht="13.5" customHeight="1"/>
    <row r="64" ht="14.25" customHeight="1"/>
    <row r="65" ht="13.5" customHeight="1"/>
    <row r="66" ht="13.5" customHeight="1"/>
    <row r="67" ht="14.25" customHeight="1"/>
  </sheetData>
  <sheetProtection password="8F89" sheet="1" formatCells="0" formatColumns="0" formatRows="0" insertColumns="0" insertRows="0" selectLockedCells="1"/>
  <mergeCells count="92">
    <mergeCell ref="C29:D29"/>
    <mergeCell ref="C30:D30"/>
    <mergeCell ref="L30:N30"/>
    <mergeCell ref="L26:N26"/>
    <mergeCell ref="E30:K30"/>
    <mergeCell ref="E29:K29"/>
    <mergeCell ref="L27:N27"/>
    <mergeCell ref="L32:N32"/>
    <mergeCell ref="E33:K33"/>
    <mergeCell ref="L33:N33"/>
    <mergeCell ref="B23:B30"/>
    <mergeCell ref="C23:D23"/>
    <mergeCell ref="C24:D24"/>
    <mergeCell ref="C25:D25"/>
    <mergeCell ref="C26:D26"/>
    <mergeCell ref="C27:D27"/>
    <mergeCell ref="C28:D28"/>
    <mergeCell ref="L45:N45"/>
    <mergeCell ref="L41:N41"/>
    <mergeCell ref="L37:N37"/>
    <mergeCell ref="E38:K38"/>
    <mergeCell ref="L38:N38"/>
    <mergeCell ref="L40:N40"/>
    <mergeCell ref="E41:K41"/>
    <mergeCell ref="E42:K42"/>
    <mergeCell ref="E45:K45"/>
    <mergeCell ref="E44:K44"/>
    <mergeCell ref="L46:N46"/>
    <mergeCell ref="D47:D50"/>
    <mergeCell ref="E47:K47"/>
    <mergeCell ref="E50:K50"/>
    <mergeCell ref="L50:N50"/>
    <mergeCell ref="L48:N48"/>
    <mergeCell ref="E49:K49"/>
    <mergeCell ref="E48:K48"/>
    <mergeCell ref="L49:N49"/>
    <mergeCell ref="L47:N47"/>
    <mergeCell ref="L31:N31"/>
    <mergeCell ref="B56:D56"/>
    <mergeCell ref="E56:K56"/>
    <mergeCell ref="L56:N56"/>
    <mergeCell ref="D51:K51"/>
    <mergeCell ref="E52:K52"/>
    <mergeCell ref="L52:N52"/>
    <mergeCell ref="B55:D55"/>
    <mergeCell ref="E55:K55"/>
    <mergeCell ref="L55:N55"/>
    <mergeCell ref="E39:K39"/>
    <mergeCell ref="D43:K43"/>
    <mergeCell ref="B31:D40"/>
    <mergeCell ref="E31:K31"/>
    <mergeCell ref="B43:C52"/>
    <mergeCell ref="E46:K46"/>
    <mergeCell ref="E32:K32"/>
    <mergeCell ref="E34:K34"/>
    <mergeCell ref="L42:N42"/>
    <mergeCell ref="E35:K35"/>
    <mergeCell ref="L35:N35"/>
    <mergeCell ref="E36:K36"/>
    <mergeCell ref="L34:N34"/>
    <mergeCell ref="L44:N44"/>
    <mergeCell ref="L36:N36"/>
    <mergeCell ref="L39:N39"/>
    <mergeCell ref="E37:K37"/>
    <mergeCell ref="E40:K40"/>
    <mergeCell ref="L22:N22"/>
    <mergeCell ref="L29:N29"/>
    <mergeCell ref="E25:K25"/>
    <mergeCell ref="E28:K28"/>
    <mergeCell ref="L28:N28"/>
    <mergeCell ref="L25:N25"/>
    <mergeCell ref="E27:K27"/>
    <mergeCell ref="E24:K24"/>
    <mergeCell ref="L24:N24"/>
    <mergeCell ref="E26:K26"/>
    <mergeCell ref="B22:D22"/>
    <mergeCell ref="C17:N17"/>
    <mergeCell ref="F12:I12"/>
    <mergeCell ref="E23:K23"/>
    <mergeCell ref="L23:N23"/>
    <mergeCell ref="J12:N12"/>
    <mergeCell ref="E22:K22"/>
    <mergeCell ref="B21:D21"/>
    <mergeCell ref="E21:K21"/>
    <mergeCell ref="L21:N21"/>
    <mergeCell ref="B1:N1"/>
    <mergeCell ref="B4:N4"/>
    <mergeCell ref="F8:I8"/>
    <mergeCell ref="F10:I10"/>
    <mergeCell ref="I14:L14"/>
    <mergeCell ref="B3:N3"/>
    <mergeCell ref="C8:E8"/>
  </mergeCells>
  <dataValidations count="1">
    <dataValidation type="list" allowBlank="1" showInputMessage="1" showErrorMessage="1" sqref="L55:L56 L52 L22:N42 L44:L50">
      <formula1>"□,■"</formula1>
    </dataValidation>
  </dataValidations>
  <printOptions/>
  <pageMargins left="0.6692913385826772" right="0.2362204724409449" top="0.4724409448818898" bottom="0.2755905511811024" header="0.5118110236220472" footer="0.2362204724409449"/>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IU40"/>
  <sheetViews>
    <sheetView view="pageBreakPreview" zoomScale="80" zoomScaleNormal="90" zoomScaleSheetLayoutView="80" zoomScalePageLayoutView="0" workbookViewId="0" topLeftCell="A1">
      <selection activeCell="A7" sqref="A7"/>
    </sheetView>
  </sheetViews>
  <sheetFormatPr defaultColWidth="2.7109375" defaultRowHeight="12"/>
  <sheetData>
    <row r="1" spans="1:255" ht="24.75" customHeight="1">
      <c r="A1" s="680" t="s">
        <v>786</v>
      </c>
      <c r="B1" s="681" t="s">
        <v>787</v>
      </c>
      <c r="C1" s="681" t="s">
        <v>788</v>
      </c>
      <c r="D1" s="681" t="s">
        <v>789</v>
      </c>
      <c r="E1" s="681" t="s">
        <v>790</v>
      </c>
      <c r="F1" s="681" t="s">
        <v>791</v>
      </c>
      <c r="G1" s="681" t="s">
        <v>792</v>
      </c>
      <c r="H1" s="681" t="s">
        <v>793</v>
      </c>
      <c r="I1" s="681" t="s">
        <v>794</v>
      </c>
      <c r="J1" s="681" t="s">
        <v>795</v>
      </c>
      <c r="K1" s="681" t="s">
        <v>796</v>
      </c>
      <c r="L1" s="681" t="s">
        <v>797</v>
      </c>
      <c r="M1" s="681" t="s">
        <v>798</v>
      </c>
      <c r="N1" s="681" t="s">
        <v>799</v>
      </c>
      <c r="O1" s="681" t="s">
        <v>800</v>
      </c>
      <c r="P1" s="681" t="s">
        <v>801</v>
      </c>
      <c r="Q1" s="681" t="s">
        <v>802</v>
      </c>
      <c r="R1" s="681" t="s">
        <v>803</v>
      </c>
      <c r="S1" s="681" t="s">
        <v>804</v>
      </c>
      <c r="T1" s="681" t="s">
        <v>805</v>
      </c>
      <c r="U1" s="681" t="s">
        <v>806</v>
      </c>
      <c r="V1" s="681" t="s">
        <v>807</v>
      </c>
      <c r="W1" s="681" t="s">
        <v>808</v>
      </c>
      <c r="X1" s="681" t="s">
        <v>809</v>
      </c>
      <c r="Y1" s="681" t="s">
        <v>810</v>
      </c>
      <c r="Z1" s="681" t="s">
        <v>811</v>
      </c>
      <c r="AA1" s="681" t="s">
        <v>812</v>
      </c>
      <c r="AB1" s="681" t="s">
        <v>813</v>
      </c>
      <c r="AC1" s="681" t="s">
        <v>814</v>
      </c>
      <c r="AD1" s="681" t="s">
        <v>815</v>
      </c>
      <c r="AE1" s="681" t="s">
        <v>816</v>
      </c>
      <c r="AF1" s="681" t="s">
        <v>817</v>
      </c>
      <c r="AG1" s="681" t="s">
        <v>818</v>
      </c>
      <c r="AH1" s="681" t="s">
        <v>819</v>
      </c>
      <c r="AI1" s="681" t="s">
        <v>820</v>
      </c>
      <c r="AJ1" s="681" t="s">
        <v>821</v>
      </c>
      <c r="AK1" s="681" t="s">
        <v>822</v>
      </c>
      <c r="AL1" s="681" t="s">
        <v>823</v>
      </c>
      <c r="AM1" s="681" t="s">
        <v>824</v>
      </c>
      <c r="AN1" s="681" t="s">
        <v>825</v>
      </c>
      <c r="AO1" s="681" t="s">
        <v>826</v>
      </c>
      <c r="AP1" s="681" t="s">
        <v>827</v>
      </c>
      <c r="AQ1" s="681" t="s">
        <v>828</v>
      </c>
      <c r="AR1" s="681" t="s">
        <v>829</v>
      </c>
      <c r="AS1" s="681" t="s">
        <v>830</v>
      </c>
      <c r="AT1" s="681" t="s">
        <v>831</v>
      </c>
      <c r="AU1" s="681" t="s">
        <v>832</v>
      </c>
      <c r="AV1" s="681" t="s">
        <v>833</v>
      </c>
      <c r="AW1" s="681" t="s">
        <v>834</v>
      </c>
      <c r="AX1" s="681" t="s">
        <v>835</v>
      </c>
      <c r="AY1" s="681" t="s">
        <v>836</v>
      </c>
      <c r="AZ1" s="681" t="s">
        <v>837</v>
      </c>
      <c r="BA1" s="681" t="s">
        <v>838</v>
      </c>
      <c r="BB1" s="681" t="s">
        <v>839</v>
      </c>
      <c r="BC1" s="681" t="s">
        <v>840</v>
      </c>
      <c r="BD1" s="681" t="s">
        <v>841</v>
      </c>
      <c r="BE1" s="681" t="s">
        <v>842</v>
      </c>
      <c r="BF1" s="681" t="s">
        <v>843</v>
      </c>
      <c r="BG1" s="681" t="s">
        <v>844</v>
      </c>
      <c r="BH1" s="681" t="s">
        <v>845</v>
      </c>
      <c r="BI1" s="681" t="s">
        <v>846</v>
      </c>
      <c r="BJ1" s="681" t="s">
        <v>847</v>
      </c>
      <c r="BK1" s="681" t="s">
        <v>848</v>
      </c>
      <c r="BL1" s="681" t="s">
        <v>849</v>
      </c>
      <c r="BM1" s="681" t="s">
        <v>850</v>
      </c>
      <c r="BN1" s="681" t="s">
        <v>851</v>
      </c>
      <c r="BO1" s="681" t="s">
        <v>852</v>
      </c>
      <c r="BP1" s="681" t="s">
        <v>853</v>
      </c>
      <c r="BQ1" s="681" t="s">
        <v>854</v>
      </c>
      <c r="BR1" s="681" t="s">
        <v>855</v>
      </c>
      <c r="BS1" s="681" t="s">
        <v>856</v>
      </c>
      <c r="BT1" s="681" t="s">
        <v>857</v>
      </c>
      <c r="BU1" s="681" t="s">
        <v>858</v>
      </c>
      <c r="BV1" s="681" t="s">
        <v>859</v>
      </c>
      <c r="BW1" s="681" t="s">
        <v>860</v>
      </c>
      <c r="BX1" s="681" t="s">
        <v>861</v>
      </c>
      <c r="BY1" s="681" t="s">
        <v>862</v>
      </c>
      <c r="BZ1" s="681" t="s">
        <v>863</v>
      </c>
      <c r="CA1" s="681" t="s">
        <v>864</v>
      </c>
      <c r="CB1" s="681" t="s">
        <v>865</v>
      </c>
      <c r="CC1" s="681" t="s">
        <v>866</v>
      </c>
      <c r="CD1" s="681" t="s">
        <v>867</v>
      </c>
      <c r="CE1" s="681" t="s">
        <v>868</v>
      </c>
      <c r="CF1" s="681" t="s">
        <v>869</v>
      </c>
      <c r="CG1" s="681" t="s">
        <v>870</v>
      </c>
      <c r="CH1" s="681" t="s">
        <v>871</v>
      </c>
      <c r="CI1" s="681" t="s">
        <v>872</v>
      </c>
      <c r="CJ1" s="681" t="s">
        <v>873</v>
      </c>
      <c r="CK1" s="681" t="s">
        <v>874</v>
      </c>
      <c r="CL1" s="681" t="s">
        <v>875</v>
      </c>
      <c r="CM1" s="681" t="s">
        <v>876</v>
      </c>
      <c r="CN1" s="681" t="s">
        <v>877</v>
      </c>
      <c r="CO1" s="681" t="s">
        <v>878</v>
      </c>
      <c r="CP1" s="681" t="s">
        <v>879</v>
      </c>
      <c r="CQ1" s="681" t="s">
        <v>880</v>
      </c>
      <c r="CR1" s="681" t="s">
        <v>881</v>
      </c>
      <c r="CS1" s="681" t="s">
        <v>882</v>
      </c>
      <c r="CT1" s="681" t="s">
        <v>883</v>
      </c>
      <c r="CU1" s="681" t="s">
        <v>884</v>
      </c>
      <c r="CV1" s="681" t="s">
        <v>885</v>
      </c>
      <c r="CW1" s="681" t="s">
        <v>886</v>
      </c>
      <c r="CX1" s="681" t="s">
        <v>887</v>
      </c>
      <c r="CY1" s="681" t="s">
        <v>888</v>
      </c>
      <c r="CZ1" s="681" t="s">
        <v>889</v>
      </c>
      <c r="DA1" s="681" t="s">
        <v>890</v>
      </c>
      <c r="DB1" s="681" t="s">
        <v>891</v>
      </c>
      <c r="DC1" s="681" t="s">
        <v>892</v>
      </c>
      <c r="DD1" s="681" t="s">
        <v>893</v>
      </c>
      <c r="DE1" s="681" t="s">
        <v>894</v>
      </c>
      <c r="DF1" s="681" t="s">
        <v>895</v>
      </c>
      <c r="DG1" s="681" t="s">
        <v>896</v>
      </c>
      <c r="DH1" s="681" t="s">
        <v>897</v>
      </c>
      <c r="DI1" s="681" t="s">
        <v>898</v>
      </c>
      <c r="DJ1" s="681" t="s">
        <v>899</v>
      </c>
      <c r="DK1" s="681" t="s">
        <v>900</v>
      </c>
      <c r="DL1" s="681" t="s">
        <v>901</v>
      </c>
      <c r="DM1" s="681" t="s">
        <v>902</v>
      </c>
      <c r="DN1" s="681" t="s">
        <v>903</v>
      </c>
      <c r="DO1" s="681" t="s">
        <v>904</v>
      </c>
      <c r="DP1" s="681" t="s">
        <v>905</v>
      </c>
      <c r="DQ1" s="681" t="s">
        <v>906</v>
      </c>
      <c r="DR1" s="681" t="s">
        <v>907</v>
      </c>
      <c r="DS1" s="681" t="s">
        <v>908</v>
      </c>
      <c r="DT1" s="681" t="s">
        <v>909</v>
      </c>
      <c r="DU1" s="681" t="s">
        <v>910</v>
      </c>
      <c r="DV1" s="681" t="s">
        <v>911</v>
      </c>
      <c r="DW1" s="681" t="s">
        <v>912</v>
      </c>
      <c r="DX1" s="681" t="s">
        <v>913</v>
      </c>
      <c r="DY1" s="681" t="s">
        <v>914</v>
      </c>
      <c r="DZ1" s="681" t="s">
        <v>915</v>
      </c>
      <c r="EA1" s="681" t="s">
        <v>916</v>
      </c>
      <c r="EB1" s="681" t="s">
        <v>917</v>
      </c>
      <c r="EC1" s="681" t="s">
        <v>918</v>
      </c>
      <c r="ED1" s="681" t="s">
        <v>919</v>
      </c>
      <c r="EE1" s="681" t="s">
        <v>920</v>
      </c>
      <c r="EF1" s="681" t="s">
        <v>921</v>
      </c>
      <c r="EG1" s="681" t="s">
        <v>922</v>
      </c>
      <c r="EH1" s="681" t="s">
        <v>923</v>
      </c>
      <c r="EI1" s="681" t="s">
        <v>924</v>
      </c>
      <c r="EJ1" s="681" t="s">
        <v>925</v>
      </c>
      <c r="EK1" s="681" t="s">
        <v>926</v>
      </c>
      <c r="EL1" s="681" t="s">
        <v>927</v>
      </c>
      <c r="EM1" s="681" t="s">
        <v>928</v>
      </c>
      <c r="EN1" s="681" t="s">
        <v>929</v>
      </c>
      <c r="EO1" s="681" t="s">
        <v>930</v>
      </c>
      <c r="EP1" s="681" t="s">
        <v>931</v>
      </c>
      <c r="EQ1" s="681" t="s">
        <v>932</v>
      </c>
      <c r="ER1" s="681" t="s">
        <v>933</v>
      </c>
      <c r="ES1" s="681" t="s">
        <v>934</v>
      </c>
      <c r="ET1" s="681" t="s">
        <v>935</v>
      </c>
      <c r="EU1" s="681" t="s">
        <v>936</v>
      </c>
      <c r="EV1" s="681" t="s">
        <v>626</v>
      </c>
      <c r="EW1" s="681" t="s">
        <v>937</v>
      </c>
      <c r="EX1" s="681" t="s">
        <v>938</v>
      </c>
      <c r="EY1" s="681" t="s">
        <v>939</v>
      </c>
      <c r="EZ1" s="681" t="s">
        <v>940</v>
      </c>
      <c r="FA1" s="681" t="s">
        <v>941</v>
      </c>
      <c r="FB1" s="681" t="s">
        <v>942</v>
      </c>
      <c r="FC1" s="681" t="s">
        <v>943</v>
      </c>
      <c r="FD1" s="681" t="s">
        <v>944</v>
      </c>
      <c r="FE1" s="681" t="s">
        <v>945</v>
      </c>
      <c r="FF1" s="681" t="s">
        <v>946</v>
      </c>
      <c r="FG1" s="681" t="s">
        <v>947</v>
      </c>
      <c r="FH1" s="681" t="s">
        <v>948</v>
      </c>
      <c r="FI1" s="681" t="s">
        <v>949</v>
      </c>
      <c r="FJ1" s="681" t="s">
        <v>950</v>
      </c>
      <c r="FK1" s="681" t="s">
        <v>951</v>
      </c>
      <c r="FL1" s="681" t="s">
        <v>952</v>
      </c>
      <c r="FM1" s="681" t="s">
        <v>953</v>
      </c>
      <c r="FN1" s="681" t="s">
        <v>954</v>
      </c>
      <c r="FO1" s="681" t="s">
        <v>955</v>
      </c>
      <c r="FP1" s="681" t="s">
        <v>956</v>
      </c>
      <c r="FQ1" s="681" t="s">
        <v>957</v>
      </c>
      <c r="FR1" s="681" t="s">
        <v>958</v>
      </c>
      <c r="FS1" s="681" t="s">
        <v>959</v>
      </c>
      <c r="FT1" s="681" t="s">
        <v>960</v>
      </c>
      <c r="FU1" s="681" t="s">
        <v>961</v>
      </c>
      <c r="FV1" s="681" t="s">
        <v>962</v>
      </c>
      <c r="FW1" s="681" t="s">
        <v>963</v>
      </c>
      <c r="FX1" s="681" t="s">
        <v>964</v>
      </c>
      <c r="FY1" s="681" t="s">
        <v>965</v>
      </c>
      <c r="FZ1" s="681" t="s">
        <v>966</v>
      </c>
      <c r="GA1" s="681" t="s">
        <v>967</v>
      </c>
      <c r="GB1" s="681" t="s">
        <v>968</v>
      </c>
      <c r="GC1" s="681" t="s">
        <v>969</v>
      </c>
      <c r="GD1" s="681" t="s">
        <v>970</v>
      </c>
      <c r="GE1" s="681" t="s">
        <v>971</v>
      </c>
      <c r="GF1" s="681" t="s">
        <v>972</v>
      </c>
      <c r="GG1" s="681" t="s">
        <v>973</v>
      </c>
      <c r="GH1" s="681" t="s">
        <v>974</v>
      </c>
      <c r="GI1" s="681" t="s">
        <v>975</v>
      </c>
      <c r="GJ1" s="681" t="s">
        <v>976</v>
      </c>
      <c r="GK1" s="681" t="s">
        <v>977</v>
      </c>
      <c r="GL1" s="681" t="s">
        <v>978</v>
      </c>
      <c r="GM1" s="681" t="s">
        <v>979</v>
      </c>
      <c r="GN1" s="681" t="s">
        <v>980</v>
      </c>
      <c r="GO1" s="681" t="s">
        <v>981</v>
      </c>
      <c r="GP1" s="681" t="s">
        <v>982</v>
      </c>
      <c r="GQ1" s="681" t="s">
        <v>983</v>
      </c>
      <c r="GR1" s="681" t="s">
        <v>984</v>
      </c>
      <c r="GS1" s="681" t="s">
        <v>985</v>
      </c>
      <c r="GT1" s="681" t="s">
        <v>986</v>
      </c>
      <c r="GU1" s="681" t="s">
        <v>987</v>
      </c>
      <c r="GV1" s="681" t="s">
        <v>988</v>
      </c>
      <c r="GW1" s="681" t="s">
        <v>989</v>
      </c>
      <c r="GX1" s="681" t="s">
        <v>990</v>
      </c>
      <c r="GY1" s="681" t="s">
        <v>991</v>
      </c>
      <c r="GZ1" s="681" t="s">
        <v>992</v>
      </c>
      <c r="HA1" s="681" t="s">
        <v>993</v>
      </c>
      <c r="HB1" s="681" t="s">
        <v>994</v>
      </c>
      <c r="HC1" s="681" t="s">
        <v>995</v>
      </c>
      <c r="HD1" s="681" t="s">
        <v>996</v>
      </c>
      <c r="HE1" s="681" t="s">
        <v>997</v>
      </c>
      <c r="HF1" s="681" t="s">
        <v>998</v>
      </c>
      <c r="HG1" s="681" t="s">
        <v>999</v>
      </c>
      <c r="HH1" s="681" t="s">
        <v>1000</v>
      </c>
      <c r="HI1" s="681" t="s">
        <v>1001</v>
      </c>
      <c r="HJ1" s="681" t="s">
        <v>1002</v>
      </c>
      <c r="HK1" s="681" t="s">
        <v>1003</v>
      </c>
      <c r="HL1" s="681" t="s">
        <v>1004</v>
      </c>
      <c r="HM1" s="681" t="s">
        <v>1005</v>
      </c>
      <c r="HN1" s="681" t="s">
        <v>1006</v>
      </c>
      <c r="HO1" s="681" t="s">
        <v>1007</v>
      </c>
      <c r="HP1" s="681" t="s">
        <v>1008</v>
      </c>
      <c r="HQ1" s="681" t="s">
        <v>1009</v>
      </c>
      <c r="HR1" s="681" t="s">
        <v>1010</v>
      </c>
      <c r="HS1" s="681" t="s">
        <v>1011</v>
      </c>
      <c r="HT1" s="681" t="s">
        <v>1012</v>
      </c>
      <c r="HU1" s="681" t="s">
        <v>1013</v>
      </c>
      <c r="HV1" s="681" t="s">
        <v>1014</v>
      </c>
      <c r="HW1" s="681" t="s">
        <v>1015</v>
      </c>
      <c r="HX1" s="681" t="s">
        <v>1016</v>
      </c>
      <c r="HY1" s="681" t="s">
        <v>1017</v>
      </c>
      <c r="HZ1" s="681" t="s">
        <v>1018</v>
      </c>
      <c r="IA1" s="681" t="s">
        <v>1019</v>
      </c>
      <c r="IB1" s="681" t="s">
        <v>1020</v>
      </c>
      <c r="IC1" s="681" t="s">
        <v>1021</v>
      </c>
      <c r="ID1" s="681" t="s">
        <v>1022</v>
      </c>
      <c r="IE1" s="681" t="s">
        <v>1023</v>
      </c>
      <c r="IF1" s="681" t="s">
        <v>1024</v>
      </c>
      <c r="IG1" s="681" t="s">
        <v>1025</v>
      </c>
      <c r="IH1" s="681" t="s">
        <v>1026</v>
      </c>
      <c r="II1" s="681" t="s">
        <v>1027</v>
      </c>
      <c r="IJ1" s="681" t="s">
        <v>1028</v>
      </c>
      <c r="IK1" s="681" t="s">
        <v>1029</v>
      </c>
      <c r="IL1" s="681" t="s">
        <v>1030</v>
      </c>
      <c r="IM1" s="681" t="s">
        <v>1031</v>
      </c>
      <c r="IN1" s="681" t="s">
        <v>1032</v>
      </c>
      <c r="IO1" s="681" t="s">
        <v>1033</v>
      </c>
      <c r="IP1" s="681" t="s">
        <v>1034</v>
      </c>
      <c r="IQ1" s="681" t="s">
        <v>1035</v>
      </c>
      <c r="IR1" s="681" t="s">
        <v>1036</v>
      </c>
      <c r="IS1" s="681" t="s">
        <v>1037</v>
      </c>
      <c r="IT1" s="682" t="s">
        <v>1038</v>
      </c>
      <c r="IU1" s="683">
        <v>1</v>
      </c>
    </row>
    <row r="2" spans="1:255" ht="24" customHeight="1">
      <c r="A2" s="626">
        <v>1</v>
      </c>
      <c r="B2" s="626">
        <v>2</v>
      </c>
      <c r="C2" s="626">
        <v>3</v>
      </c>
      <c r="D2" s="626">
        <v>4</v>
      </c>
      <c r="E2" s="626">
        <v>5</v>
      </c>
      <c r="F2" s="626">
        <v>6</v>
      </c>
      <c r="G2" s="626">
        <v>7</v>
      </c>
      <c r="H2" s="626">
        <v>8</v>
      </c>
      <c r="I2" s="626">
        <v>9</v>
      </c>
      <c r="J2" s="626">
        <v>10</v>
      </c>
      <c r="K2" s="626">
        <v>11</v>
      </c>
      <c r="L2" s="626">
        <v>12</v>
      </c>
      <c r="M2" s="626">
        <v>13</v>
      </c>
      <c r="N2" s="626">
        <v>14</v>
      </c>
      <c r="O2" s="626">
        <v>15</v>
      </c>
      <c r="P2" s="626">
        <v>16</v>
      </c>
      <c r="Q2" s="626">
        <v>17</v>
      </c>
      <c r="R2" s="626">
        <v>18</v>
      </c>
      <c r="S2" s="626">
        <v>19</v>
      </c>
      <c r="T2" s="626">
        <v>20</v>
      </c>
      <c r="U2" s="626">
        <v>21</v>
      </c>
      <c r="V2" s="626">
        <v>22</v>
      </c>
      <c r="W2" s="626">
        <v>23</v>
      </c>
      <c r="X2" s="626">
        <v>24</v>
      </c>
      <c r="Y2" s="626">
        <v>25</v>
      </c>
      <c r="Z2" s="626">
        <v>26</v>
      </c>
      <c r="AA2" s="626">
        <v>27</v>
      </c>
      <c r="AB2" s="626">
        <v>28</v>
      </c>
      <c r="AC2" s="626">
        <v>29</v>
      </c>
      <c r="AD2" s="626">
        <v>30</v>
      </c>
      <c r="AE2" s="626">
        <v>31</v>
      </c>
      <c r="AF2" s="626">
        <v>32</v>
      </c>
      <c r="AG2" s="626">
        <v>33</v>
      </c>
      <c r="AH2" s="626">
        <v>34</v>
      </c>
      <c r="AI2" s="626">
        <v>35</v>
      </c>
      <c r="AJ2" s="626">
        <v>36</v>
      </c>
      <c r="AK2" s="626">
        <v>37</v>
      </c>
      <c r="AL2" s="626">
        <v>38</v>
      </c>
      <c r="AM2" s="626">
        <v>39</v>
      </c>
      <c r="AN2" s="626">
        <v>40</v>
      </c>
      <c r="AO2" s="626">
        <v>41</v>
      </c>
      <c r="AP2" s="626">
        <v>42</v>
      </c>
      <c r="AQ2" s="626">
        <v>43</v>
      </c>
      <c r="AR2" s="626">
        <v>44</v>
      </c>
      <c r="AS2" s="626">
        <v>45</v>
      </c>
      <c r="AT2" s="626">
        <v>46</v>
      </c>
      <c r="AU2" s="626">
        <v>47</v>
      </c>
      <c r="AV2" s="626">
        <v>48</v>
      </c>
      <c r="AW2" s="626">
        <v>49</v>
      </c>
      <c r="AX2" s="626">
        <v>50</v>
      </c>
      <c r="AY2" s="626">
        <v>51</v>
      </c>
      <c r="AZ2" s="626">
        <v>52</v>
      </c>
      <c r="BA2" s="626">
        <v>53</v>
      </c>
      <c r="BB2" s="626">
        <v>54</v>
      </c>
      <c r="BC2" s="626">
        <v>55</v>
      </c>
      <c r="BD2" s="626">
        <v>56</v>
      </c>
      <c r="BE2" s="626">
        <v>57</v>
      </c>
      <c r="BF2" s="626">
        <v>58</v>
      </c>
      <c r="BG2" s="626">
        <v>59</v>
      </c>
      <c r="BH2" s="626">
        <v>60</v>
      </c>
      <c r="BI2" s="626">
        <v>61</v>
      </c>
      <c r="BJ2" s="626">
        <v>62</v>
      </c>
      <c r="BK2" s="626">
        <v>63</v>
      </c>
      <c r="BL2" s="626">
        <v>64</v>
      </c>
      <c r="BM2" s="626">
        <v>65</v>
      </c>
      <c r="BN2" s="626">
        <v>66</v>
      </c>
      <c r="BO2" s="626">
        <v>67</v>
      </c>
      <c r="BP2" s="626">
        <v>68</v>
      </c>
      <c r="BQ2" s="626">
        <v>69</v>
      </c>
      <c r="BR2" s="626">
        <v>70</v>
      </c>
      <c r="BS2" s="626">
        <v>71</v>
      </c>
      <c r="BT2" s="626">
        <v>72</v>
      </c>
      <c r="BU2" s="626">
        <v>73</v>
      </c>
      <c r="BV2" s="626">
        <v>74</v>
      </c>
      <c r="BW2" s="626">
        <v>75</v>
      </c>
      <c r="BX2" s="626">
        <v>76</v>
      </c>
      <c r="BY2" s="626">
        <v>77</v>
      </c>
      <c r="BZ2" s="626">
        <v>78</v>
      </c>
      <c r="CA2" s="626">
        <v>79</v>
      </c>
      <c r="CB2" s="626">
        <v>80</v>
      </c>
      <c r="CC2" s="626">
        <v>81</v>
      </c>
      <c r="CD2" s="626">
        <v>82</v>
      </c>
      <c r="CE2" s="626">
        <v>83</v>
      </c>
      <c r="CF2" s="626">
        <v>84</v>
      </c>
      <c r="CG2" s="626">
        <v>85</v>
      </c>
      <c r="CH2" s="626">
        <v>86</v>
      </c>
      <c r="CI2" s="626">
        <v>87</v>
      </c>
      <c r="CJ2" s="626">
        <v>88</v>
      </c>
      <c r="CK2" s="626">
        <v>89</v>
      </c>
      <c r="CL2" s="626">
        <v>90</v>
      </c>
      <c r="CM2" s="626">
        <v>91</v>
      </c>
      <c r="CN2" s="626">
        <v>92</v>
      </c>
      <c r="CO2" s="626">
        <v>93</v>
      </c>
      <c r="CP2" s="626">
        <v>94</v>
      </c>
      <c r="CQ2" s="626">
        <v>95</v>
      </c>
      <c r="CR2" s="626">
        <v>96</v>
      </c>
      <c r="CS2" s="626">
        <v>97</v>
      </c>
      <c r="CT2" s="626">
        <v>98</v>
      </c>
      <c r="CU2" s="626">
        <v>99</v>
      </c>
      <c r="CV2" s="626">
        <v>100</v>
      </c>
      <c r="CW2" s="626">
        <v>101</v>
      </c>
      <c r="CX2" s="626">
        <v>102</v>
      </c>
      <c r="CY2" s="626">
        <v>103</v>
      </c>
      <c r="CZ2" s="626">
        <v>104</v>
      </c>
      <c r="DA2" s="626">
        <v>105</v>
      </c>
      <c r="DB2" s="626">
        <v>106</v>
      </c>
      <c r="DC2" s="626">
        <v>107</v>
      </c>
      <c r="DD2" s="626">
        <v>108</v>
      </c>
      <c r="DE2" s="626">
        <v>109</v>
      </c>
      <c r="DF2" s="626">
        <v>110</v>
      </c>
      <c r="DG2" s="626">
        <v>111</v>
      </c>
      <c r="DH2" s="626">
        <v>112</v>
      </c>
      <c r="DI2" s="626">
        <v>113</v>
      </c>
      <c r="DJ2" s="626">
        <v>114</v>
      </c>
      <c r="DK2" s="626">
        <v>115</v>
      </c>
      <c r="DL2" s="626">
        <v>116</v>
      </c>
      <c r="DM2" s="626">
        <v>117</v>
      </c>
      <c r="DN2" s="626">
        <v>118</v>
      </c>
      <c r="DO2" s="626">
        <v>119</v>
      </c>
      <c r="DP2" s="626">
        <v>120</v>
      </c>
      <c r="DQ2" s="626">
        <v>121</v>
      </c>
      <c r="DR2" s="626">
        <v>122</v>
      </c>
      <c r="DS2" s="626">
        <v>123</v>
      </c>
      <c r="DT2" s="626">
        <v>124</v>
      </c>
      <c r="DU2" s="626">
        <v>125</v>
      </c>
      <c r="DV2" s="626">
        <v>126</v>
      </c>
      <c r="DW2" s="626">
        <v>127</v>
      </c>
      <c r="DX2" s="626">
        <v>128</v>
      </c>
      <c r="DY2" s="626">
        <v>129</v>
      </c>
      <c r="DZ2" s="626">
        <v>130</v>
      </c>
      <c r="EA2" s="626">
        <v>131</v>
      </c>
      <c r="EB2" s="626">
        <v>132</v>
      </c>
      <c r="EC2" s="626">
        <v>133</v>
      </c>
      <c r="ED2" s="626">
        <v>134</v>
      </c>
      <c r="EE2" s="626">
        <v>135</v>
      </c>
      <c r="EF2" s="626">
        <v>136</v>
      </c>
      <c r="EG2" s="626">
        <v>137</v>
      </c>
      <c r="EH2" s="626">
        <v>138</v>
      </c>
      <c r="EI2" s="626">
        <v>139</v>
      </c>
      <c r="EJ2" s="626">
        <v>140</v>
      </c>
      <c r="EK2" s="626">
        <v>141</v>
      </c>
      <c r="EL2" s="626">
        <v>142</v>
      </c>
      <c r="EM2" s="626">
        <v>143</v>
      </c>
      <c r="EN2" s="626">
        <v>144</v>
      </c>
      <c r="EO2" s="626">
        <v>145</v>
      </c>
      <c r="EP2" s="626">
        <v>146</v>
      </c>
      <c r="EQ2" s="626">
        <v>147</v>
      </c>
      <c r="ER2" s="626">
        <v>148</v>
      </c>
      <c r="ES2" s="626">
        <v>149</v>
      </c>
      <c r="ET2" s="626">
        <v>150</v>
      </c>
      <c r="EU2" s="626">
        <v>151</v>
      </c>
      <c r="EV2" s="626">
        <v>152</v>
      </c>
      <c r="EW2" s="626">
        <v>153</v>
      </c>
      <c r="EX2" s="626">
        <v>154</v>
      </c>
      <c r="EY2" s="626">
        <v>155</v>
      </c>
      <c r="EZ2" s="626">
        <v>156</v>
      </c>
      <c r="FA2" s="626">
        <v>157</v>
      </c>
      <c r="FB2" s="626">
        <v>158</v>
      </c>
      <c r="FC2" s="626">
        <v>159</v>
      </c>
      <c r="FD2" s="626">
        <v>160</v>
      </c>
      <c r="FE2" s="626">
        <v>161</v>
      </c>
      <c r="FF2" s="626">
        <v>162</v>
      </c>
      <c r="FG2" s="626">
        <v>163</v>
      </c>
      <c r="FH2" s="626">
        <v>164</v>
      </c>
      <c r="FI2" s="626">
        <v>165</v>
      </c>
      <c r="FJ2" s="626">
        <v>166</v>
      </c>
      <c r="FK2" s="626">
        <v>167</v>
      </c>
      <c r="FL2" s="626">
        <v>168</v>
      </c>
      <c r="FM2" s="626">
        <v>169</v>
      </c>
      <c r="FN2" s="626">
        <v>170</v>
      </c>
      <c r="FO2" s="626">
        <v>171</v>
      </c>
      <c r="FP2" s="626">
        <v>172</v>
      </c>
      <c r="FQ2" s="626">
        <v>173</v>
      </c>
      <c r="FR2" s="626">
        <v>174</v>
      </c>
      <c r="FS2" s="626">
        <v>175</v>
      </c>
      <c r="FT2" s="626">
        <v>176</v>
      </c>
      <c r="FU2" s="626">
        <v>177</v>
      </c>
      <c r="FV2" s="626">
        <v>178</v>
      </c>
      <c r="FW2" s="626">
        <v>179</v>
      </c>
      <c r="FX2" s="626">
        <v>180</v>
      </c>
      <c r="FY2" s="626">
        <v>181</v>
      </c>
      <c r="FZ2" s="626">
        <v>182</v>
      </c>
      <c r="GA2" s="626">
        <v>183</v>
      </c>
      <c r="GB2" s="626">
        <v>184</v>
      </c>
      <c r="GC2" s="626">
        <v>185</v>
      </c>
      <c r="GD2" s="626">
        <v>186</v>
      </c>
      <c r="GE2" s="626">
        <v>187</v>
      </c>
      <c r="GF2" s="626">
        <v>188</v>
      </c>
      <c r="GG2" s="626">
        <v>189</v>
      </c>
      <c r="GH2" s="626">
        <v>190</v>
      </c>
      <c r="GI2" s="626">
        <v>191</v>
      </c>
      <c r="GJ2" s="626">
        <v>192</v>
      </c>
      <c r="GK2" s="626">
        <v>193</v>
      </c>
      <c r="GL2" s="626">
        <v>194</v>
      </c>
      <c r="GM2" s="626">
        <v>195</v>
      </c>
      <c r="GN2" s="626">
        <v>196</v>
      </c>
      <c r="GO2" s="626">
        <v>197</v>
      </c>
      <c r="GP2" s="626">
        <v>198</v>
      </c>
      <c r="GQ2" s="626">
        <v>199</v>
      </c>
      <c r="GR2" s="626">
        <v>200</v>
      </c>
      <c r="GS2" s="626">
        <v>201</v>
      </c>
      <c r="GT2" s="626">
        <v>202</v>
      </c>
      <c r="GU2" s="626">
        <v>203</v>
      </c>
      <c r="GV2" s="626">
        <v>204</v>
      </c>
      <c r="GW2" s="626">
        <v>205</v>
      </c>
      <c r="GX2" s="626">
        <v>206</v>
      </c>
      <c r="GY2" s="626">
        <v>207</v>
      </c>
      <c r="GZ2" s="626">
        <v>208</v>
      </c>
      <c r="HA2" s="626">
        <v>209</v>
      </c>
      <c r="HB2" s="626">
        <v>210</v>
      </c>
      <c r="HC2" s="626">
        <v>211</v>
      </c>
      <c r="HD2" s="626">
        <v>212</v>
      </c>
      <c r="HE2" s="626">
        <v>213</v>
      </c>
      <c r="HF2" s="626">
        <v>214</v>
      </c>
      <c r="HG2" s="626">
        <v>215</v>
      </c>
      <c r="HH2" s="626">
        <v>216</v>
      </c>
      <c r="HI2" s="626">
        <v>217</v>
      </c>
      <c r="HJ2" s="626">
        <v>218</v>
      </c>
      <c r="HK2" s="626">
        <v>219</v>
      </c>
      <c r="HL2" s="626">
        <v>220</v>
      </c>
      <c r="HM2" s="626">
        <v>221</v>
      </c>
      <c r="HN2" s="626">
        <v>222</v>
      </c>
      <c r="HO2" s="626">
        <v>223</v>
      </c>
      <c r="HP2" s="626">
        <v>224</v>
      </c>
      <c r="HQ2" s="626">
        <v>225</v>
      </c>
      <c r="HR2" s="626">
        <v>226</v>
      </c>
      <c r="HS2" s="626">
        <v>227</v>
      </c>
      <c r="HT2" s="626">
        <v>228</v>
      </c>
      <c r="HU2" s="626">
        <v>229</v>
      </c>
      <c r="HV2" s="626">
        <v>230</v>
      </c>
      <c r="HW2" s="626">
        <v>231</v>
      </c>
      <c r="HX2" s="626">
        <v>232</v>
      </c>
      <c r="HY2" s="626">
        <v>233</v>
      </c>
      <c r="HZ2" s="626">
        <v>234</v>
      </c>
      <c r="IA2" s="626">
        <v>235</v>
      </c>
      <c r="IB2" s="626">
        <v>236</v>
      </c>
      <c r="IC2" s="626">
        <v>237</v>
      </c>
      <c r="ID2" s="626">
        <v>238</v>
      </c>
      <c r="IE2" s="626">
        <v>239</v>
      </c>
      <c r="IF2" s="626">
        <v>240</v>
      </c>
      <c r="IG2" s="626">
        <v>241</v>
      </c>
      <c r="IH2" s="626">
        <v>242</v>
      </c>
      <c r="II2" s="626">
        <v>243</v>
      </c>
      <c r="IJ2" s="626">
        <v>244</v>
      </c>
      <c r="IK2" s="626">
        <v>245</v>
      </c>
      <c r="IL2" s="626">
        <v>246</v>
      </c>
      <c r="IM2" s="626">
        <v>247</v>
      </c>
      <c r="IN2" s="626">
        <v>248</v>
      </c>
      <c r="IO2" s="626">
        <v>249</v>
      </c>
      <c r="IP2" s="626">
        <v>250</v>
      </c>
      <c r="IQ2" s="626">
        <v>251</v>
      </c>
      <c r="IR2" s="626">
        <v>252</v>
      </c>
      <c r="IS2" s="626">
        <v>253</v>
      </c>
      <c r="IU2" s="684">
        <v>2</v>
      </c>
    </row>
    <row r="3" spans="1:255" ht="19.5" customHeight="1" thickBot="1">
      <c r="A3" s="604">
        <v>1</v>
      </c>
      <c r="B3" s="604">
        <v>2</v>
      </c>
      <c r="C3" s="604">
        <v>3</v>
      </c>
      <c r="D3" s="604">
        <v>4</v>
      </c>
      <c r="E3" s="604">
        <v>5</v>
      </c>
      <c r="F3" s="604">
        <v>6</v>
      </c>
      <c r="G3" s="604">
        <v>7</v>
      </c>
      <c r="H3" s="604">
        <v>8</v>
      </c>
      <c r="I3" s="604">
        <v>9</v>
      </c>
      <c r="J3" s="604">
        <v>10</v>
      </c>
      <c r="K3" s="604">
        <v>11</v>
      </c>
      <c r="L3" s="604">
        <v>12</v>
      </c>
      <c r="M3" s="604">
        <v>13</v>
      </c>
      <c r="N3" s="604">
        <v>14</v>
      </c>
      <c r="O3" s="604">
        <v>15</v>
      </c>
      <c r="P3" s="604">
        <v>16</v>
      </c>
      <c r="Q3" s="604">
        <v>17</v>
      </c>
      <c r="R3" s="604">
        <v>18</v>
      </c>
      <c r="S3" s="604">
        <v>19</v>
      </c>
      <c r="T3" s="604">
        <v>20</v>
      </c>
      <c r="U3" s="604">
        <v>21</v>
      </c>
      <c r="V3" s="604">
        <v>22</v>
      </c>
      <c r="W3" s="604">
        <v>23</v>
      </c>
      <c r="X3" s="604">
        <v>24</v>
      </c>
      <c r="Y3" s="604">
        <v>25</v>
      </c>
      <c r="Z3" s="604">
        <v>26</v>
      </c>
      <c r="AA3" s="604">
        <v>27</v>
      </c>
      <c r="AB3" s="604">
        <v>28</v>
      </c>
      <c r="AC3" s="604">
        <v>29</v>
      </c>
      <c r="AD3" s="604">
        <v>30</v>
      </c>
      <c r="AE3" s="604">
        <v>31</v>
      </c>
      <c r="AF3" s="604">
        <v>32</v>
      </c>
      <c r="AG3" s="604">
        <v>33</v>
      </c>
      <c r="AH3" s="604">
        <v>34</v>
      </c>
      <c r="AI3" s="604">
        <v>35</v>
      </c>
      <c r="AJ3" s="604">
        <v>36</v>
      </c>
      <c r="AK3" s="604">
        <v>37</v>
      </c>
      <c r="AL3" s="604">
        <v>38</v>
      </c>
      <c r="AM3" s="604">
        <v>39</v>
      </c>
      <c r="AN3" s="604">
        <v>40</v>
      </c>
      <c r="AO3" s="604">
        <v>41</v>
      </c>
      <c r="AP3" s="604">
        <v>42</v>
      </c>
      <c r="AQ3" s="604">
        <v>43</v>
      </c>
      <c r="AR3" s="604">
        <v>44</v>
      </c>
      <c r="AS3" s="604">
        <v>45</v>
      </c>
      <c r="AT3" s="604">
        <v>46</v>
      </c>
      <c r="AU3" s="604">
        <v>47</v>
      </c>
      <c r="AV3" s="604">
        <v>48</v>
      </c>
      <c r="AW3" s="604">
        <v>49</v>
      </c>
      <c r="AX3" s="604">
        <v>50</v>
      </c>
      <c r="AY3" s="604">
        <v>51</v>
      </c>
      <c r="AZ3" s="604">
        <v>52</v>
      </c>
      <c r="BA3" s="604">
        <v>53</v>
      </c>
      <c r="BB3" s="604">
        <v>54</v>
      </c>
      <c r="BC3" s="604">
        <v>55</v>
      </c>
      <c r="BD3" s="604">
        <v>56</v>
      </c>
      <c r="BE3" s="604">
        <v>57</v>
      </c>
      <c r="BF3" s="604">
        <v>58</v>
      </c>
      <c r="BG3" s="604">
        <v>59</v>
      </c>
      <c r="BH3" s="604">
        <v>60</v>
      </c>
      <c r="BI3" s="604">
        <v>61</v>
      </c>
      <c r="BJ3" s="604">
        <v>62</v>
      </c>
      <c r="BK3" s="604">
        <v>63</v>
      </c>
      <c r="BL3" s="604">
        <v>64</v>
      </c>
      <c r="BM3" s="604">
        <v>65</v>
      </c>
      <c r="BN3" s="604">
        <v>66</v>
      </c>
      <c r="BO3" s="604">
        <v>67</v>
      </c>
      <c r="BP3" s="604">
        <v>68</v>
      </c>
      <c r="BQ3" s="604">
        <v>69</v>
      </c>
      <c r="BR3" s="604">
        <v>70</v>
      </c>
      <c r="BS3" s="604">
        <v>71</v>
      </c>
      <c r="BT3" s="604">
        <v>72</v>
      </c>
      <c r="BU3" s="604">
        <v>73</v>
      </c>
      <c r="BV3" s="604">
        <v>74</v>
      </c>
      <c r="BW3" s="604">
        <v>75</v>
      </c>
      <c r="BX3" s="604">
        <v>76</v>
      </c>
      <c r="BY3" s="604">
        <v>77</v>
      </c>
      <c r="BZ3" s="604">
        <v>78</v>
      </c>
      <c r="CA3" s="604">
        <v>79</v>
      </c>
      <c r="CB3" s="604">
        <v>80</v>
      </c>
      <c r="CC3" s="604">
        <v>81</v>
      </c>
      <c r="CD3" s="604">
        <v>82</v>
      </c>
      <c r="CE3" s="604">
        <v>83</v>
      </c>
      <c r="CF3" s="604">
        <v>84</v>
      </c>
      <c r="CG3" s="604">
        <v>85</v>
      </c>
      <c r="CH3" s="604">
        <v>86</v>
      </c>
      <c r="CI3" s="604">
        <v>87</v>
      </c>
      <c r="CJ3" s="604">
        <v>88</v>
      </c>
      <c r="CK3" s="604">
        <v>92</v>
      </c>
      <c r="CL3" s="604">
        <v>93</v>
      </c>
      <c r="CM3" s="604">
        <v>94</v>
      </c>
      <c r="CN3" s="604">
        <v>95</v>
      </c>
      <c r="CO3" s="604">
        <v>96</v>
      </c>
      <c r="CP3" s="604">
        <v>97</v>
      </c>
      <c r="CQ3" s="604">
        <v>98</v>
      </c>
      <c r="CR3" s="604">
        <v>99</v>
      </c>
      <c r="CS3" s="604">
        <v>100</v>
      </c>
      <c r="CT3" s="604">
        <v>101</v>
      </c>
      <c r="CU3" s="604">
        <v>102</v>
      </c>
      <c r="CV3" s="604">
        <v>103</v>
      </c>
      <c r="CW3" s="604">
        <v>104</v>
      </c>
      <c r="CX3" s="604">
        <v>105</v>
      </c>
      <c r="CY3" s="604">
        <v>106</v>
      </c>
      <c r="CZ3" s="604">
        <v>107</v>
      </c>
      <c r="DA3" s="604">
        <v>108</v>
      </c>
      <c r="DB3" s="604">
        <v>109</v>
      </c>
      <c r="DC3" s="604">
        <v>110</v>
      </c>
      <c r="DD3" s="604">
        <v>111</v>
      </c>
      <c r="DE3" s="604">
        <v>112</v>
      </c>
      <c r="DF3" s="604">
        <v>113</v>
      </c>
      <c r="DG3" s="604">
        <v>114</v>
      </c>
      <c r="DH3" s="604">
        <v>115</v>
      </c>
      <c r="DI3" s="604">
        <v>116</v>
      </c>
      <c r="DJ3" s="604">
        <v>117</v>
      </c>
      <c r="DK3" s="604">
        <v>118</v>
      </c>
      <c r="DL3" s="604">
        <v>119</v>
      </c>
      <c r="DM3" s="604">
        <v>120</v>
      </c>
      <c r="DN3" s="604">
        <v>121</v>
      </c>
      <c r="DO3" s="604">
        <v>122</v>
      </c>
      <c r="DP3" s="604">
        <v>123</v>
      </c>
      <c r="DQ3" s="604">
        <v>124</v>
      </c>
      <c r="DR3" s="604">
        <v>125</v>
      </c>
      <c r="DS3" s="604">
        <v>126</v>
      </c>
      <c r="DT3" s="604">
        <v>127</v>
      </c>
      <c r="DU3" s="604">
        <v>128</v>
      </c>
      <c r="DV3" s="604">
        <v>129</v>
      </c>
      <c r="DW3" s="604">
        <v>130</v>
      </c>
      <c r="DX3" s="604">
        <v>131</v>
      </c>
      <c r="DY3" s="604">
        <v>132</v>
      </c>
      <c r="DZ3" s="604">
        <v>133</v>
      </c>
      <c r="EA3" s="604">
        <v>134</v>
      </c>
      <c r="EB3" s="604">
        <v>135</v>
      </c>
      <c r="EC3" s="604">
        <v>136</v>
      </c>
      <c r="ED3" s="604">
        <v>137</v>
      </c>
      <c r="EE3" s="604">
        <v>138</v>
      </c>
      <c r="EF3" s="604">
        <v>139</v>
      </c>
      <c r="EG3" s="604">
        <v>140</v>
      </c>
      <c r="EH3" s="604">
        <v>141</v>
      </c>
      <c r="EI3" s="604">
        <v>142</v>
      </c>
      <c r="EJ3" s="604">
        <v>143</v>
      </c>
      <c r="EK3" s="604">
        <v>144</v>
      </c>
      <c r="EL3" s="604">
        <v>145</v>
      </c>
      <c r="EM3" s="604">
        <v>146</v>
      </c>
      <c r="EN3" s="604">
        <v>147</v>
      </c>
      <c r="EO3" s="604">
        <v>148</v>
      </c>
      <c r="EP3" s="604">
        <v>149</v>
      </c>
      <c r="EQ3" s="604">
        <v>150</v>
      </c>
      <c r="ER3" s="604">
        <v>151</v>
      </c>
      <c r="ES3" s="604">
        <v>152</v>
      </c>
      <c r="ET3" s="604">
        <v>153</v>
      </c>
      <c r="EU3" s="604">
        <v>154</v>
      </c>
      <c r="EV3" s="604">
        <v>155</v>
      </c>
      <c r="EW3" s="604">
        <v>156</v>
      </c>
      <c r="EX3" s="604">
        <v>157</v>
      </c>
      <c r="EY3" s="604">
        <v>158</v>
      </c>
      <c r="EZ3" s="604">
        <v>159</v>
      </c>
      <c r="FA3" s="604">
        <v>160</v>
      </c>
      <c r="FB3" s="604">
        <v>161</v>
      </c>
      <c r="FC3" s="604">
        <v>162</v>
      </c>
      <c r="FD3" s="604">
        <v>163</v>
      </c>
      <c r="FE3" s="604">
        <v>164</v>
      </c>
      <c r="FF3" s="604">
        <v>165</v>
      </c>
      <c r="FG3" s="604">
        <v>166</v>
      </c>
      <c r="FH3" s="604">
        <v>167</v>
      </c>
      <c r="FI3" s="604">
        <v>168</v>
      </c>
      <c r="FJ3" s="604">
        <v>169</v>
      </c>
      <c r="FK3" s="604">
        <v>170</v>
      </c>
      <c r="FL3" s="604">
        <v>171</v>
      </c>
      <c r="FM3" s="604">
        <v>172</v>
      </c>
      <c r="FN3" s="604">
        <v>173</v>
      </c>
      <c r="FO3" s="604">
        <v>174</v>
      </c>
      <c r="FP3" s="604">
        <v>175</v>
      </c>
      <c r="FQ3" s="604">
        <v>176</v>
      </c>
      <c r="FR3" s="604">
        <v>177</v>
      </c>
      <c r="FS3" s="604">
        <v>178</v>
      </c>
      <c r="FT3" s="604">
        <v>179</v>
      </c>
      <c r="FU3" s="604">
        <v>180</v>
      </c>
      <c r="FV3" s="604">
        <v>181</v>
      </c>
      <c r="FW3" s="604">
        <v>182</v>
      </c>
      <c r="FX3" s="604">
        <v>183</v>
      </c>
      <c r="FY3" s="604">
        <v>184</v>
      </c>
      <c r="FZ3" s="604">
        <v>185</v>
      </c>
      <c r="GA3" s="604">
        <v>186</v>
      </c>
      <c r="GB3" s="604">
        <v>187</v>
      </c>
      <c r="GC3" s="604">
        <v>188</v>
      </c>
      <c r="GD3" s="604">
        <v>189</v>
      </c>
      <c r="GE3" s="604">
        <v>190</v>
      </c>
      <c r="GF3" s="604">
        <v>191</v>
      </c>
      <c r="GG3" s="604">
        <v>192</v>
      </c>
      <c r="GH3" s="604">
        <v>193</v>
      </c>
      <c r="GI3" s="604">
        <v>194</v>
      </c>
      <c r="GJ3" s="604">
        <v>195</v>
      </c>
      <c r="GK3" s="604">
        <v>196</v>
      </c>
      <c r="GL3" s="604">
        <v>197</v>
      </c>
      <c r="GM3" s="604">
        <v>198</v>
      </c>
      <c r="GN3" s="604">
        <v>199</v>
      </c>
      <c r="GO3" s="604">
        <v>200</v>
      </c>
      <c r="GP3" s="604">
        <v>201</v>
      </c>
      <c r="GQ3" s="604">
        <v>202</v>
      </c>
      <c r="GR3" s="604">
        <v>203</v>
      </c>
      <c r="GS3" s="604">
        <v>204</v>
      </c>
      <c r="GT3" s="604">
        <v>206</v>
      </c>
      <c r="GU3" s="604">
        <v>207</v>
      </c>
      <c r="GV3" s="604">
        <v>208</v>
      </c>
      <c r="GW3" s="604">
        <v>209</v>
      </c>
      <c r="GX3" s="604">
        <v>210</v>
      </c>
      <c r="GY3" s="604">
        <v>211</v>
      </c>
      <c r="GZ3" s="604">
        <v>212</v>
      </c>
      <c r="HA3" s="604">
        <v>213</v>
      </c>
      <c r="HB3" s="604">
        <v>214</v>
      </c>
      <c r="HC3" s="604">
        <v>215</v>
      </c>
      <c r="HD3" s="604">
        <v>216</v>
      </c>
      <c r="HE3" s="604">
        <v>217</v>
      </c>
      <c r="HF3" s="604">
        <v>218</v>
      </c>
      <c r="HG3" s="604">
        <v>219</v>
      </c>
      <c r="HH3" s="604">
        <v>220</v>
      </c>
      <c r="HI3" s="604">
        <v>221</v>
      </c>
      <c r="HJ3" s="604">
        <v>222</v>
      </c>
      <c r="HK3" s="604">
        <v>223</v>
      </c>
      <c r="HL3" s="604">
        <v>224</v>
      </c>
      <c r="HM3" s="604">
        <v>225</v>
      </c>
      <c r="HN3" s="604">
        <v>226</v>
      </c>
      <c r="HO3" s="604">
        <v>227</v>
      </c>
      <c r="HP3" s="604">
        <v>232</v>
      </c>
      <c r="HQ3" s="604">
        <v>233</v>
      </c>
      <c r="HR3" s="604">
        <v>234</v>
      </c>
      <c r="HS3" s="604">
        <v>235</v>
      </c>
      <c r="HT3" s="604">
        <v>236</v>
      </c>
      <c r="HU3" s="604">
        <v>237</v>
      </c>
      <c r="HV3" s="604">
        <v>238</v>
      </c>
      <c r="HW3" s="604">
        <v>239</v>
      </c>
      <c r="HX3" s="604">
        <v>241</v>
      </c>
      <c r="HY3" s="604">
        <v>242</v>
      </c>
      <c r="HZ3" s="604">
        <v>243</v>
      </c>
      <c r="IA3" s="604">
        <v>244</v>
      </c>
      <c r="IB3" s="604">
        <v>245</v>
      </c>
      <c r="IC3" s="604">
        <v>246</v>
      </c>
      <c r="ID3" s="604">
        <v>247</v>
      </c>
      <c r="IE3" s="604">
        <v>248</v>
      </c>
      <c r="IF3" s="604">
        <v>249</v>
      </c>
      <c r="IG3" s="604">
        <v>250</v>
      </c>
      <c r="IH3" s="604">
        <v>252</v>
      </c>
      <c r="II3" s="604">
        <v>253</v>
      </c>
      <c r="IJ3" s="604">
        <v>254</v>
      </c>
      <c r="IK3" s="604">
        <v>255</v>
      </c>
      <c r="IL3" s="604">
        <v>256</v>
      </c>
      <c r="IM3" s="604">
        <v>257</v>
      </c>
      <c r="IN3" s="604">
        <v>258</v>
      </c>
      <c r="IO3" s="604">
        <v>259</v>
      </c>
      <c r="IP3" s="604">
        <v>260</v>
      </c>
      <c r="IQ3" s="604">
        <v>261</v>
      </c>
      <c r="IR3" s="604">
        <v>263</v>
      </c>
      <c r="IS3" s="604">
        <v>264</v>
      </c>
      <c r="IU3" s="684">
        <v>3</v>
      </c>
    </row>
    <row r="4" spans="1:255" ht="19.5" customHeight="1">
      <c r="A4" s="685" t="s">
        <v>756</v>
      </c>
      <c r="B4" s="686"/>
      <c r="C4" s="686"/>
      <c r="D4" s="686"/>
      <c r="E4" s="686"/>
      <c r="F4" s="686"/>
      <c r="G4" s="686"/>
      <c r="H4" s="686"/>
      <c r="I4" s="686"/>
      <c r="J4" s="686"/>
      <c r="K4" s="686"/>
      <c r="L4" s="686"/>
      <c r="M4" s="686"/>
      <c r="N4" s="686"/>
      <c r="O4" s="686"/>
      <c r="P4" s="686"/>
      <c r="Q4" s="686"/>
      <c r="R4" s="686"/>
      <c r="S4" s="686"/>
      <c r="T4" s="686"/>
      <c r="U4" s="686"/>
      <c r="V4" s="686"/>
      <c r="W4" s="686"/>
      <c r="X4" s="686"/>
      <c r="Y4" s="686"/>
      <c r="Z4" s="687"/>
      <c r="AA4" s="688" t="s">
        <v>764</v>
      </c>
      <c r="AB4" s="689"/>
      <c r="AC4" s="689"/>
      <c r="AD4" s="689"/>
      <c r="AE4" s="689"/>
      <c r="AF4" s="689"/>
      <c r="AG4" s="689"/>
      <c r="AH4" s="689"/>
      <c r="AI4" s="689"/>
      <c r="AJ4" s="689"/>
      <c r="AK4" s="689"/>
      <c r="AL4" s="689"/>
      <c r="AM4" s="689"/>
      <c r="AN4" s="689"/>
      <c r="AO4" s="689"/>
      <c r="AP4" s="689"/>
      <c r="AQ4" s="689"/>
      <c r="AR4" s="689"/>
      <c r="AS4" s="689"/>
      <c r="AT4" s="689"/>
      <c r="AU4" s="689"/>
      <c r="AV4" s="689"/>
      <c r="AW4" s="689"/>
      <c r="AX4" s="689"/>
      <c r="AY4" s="689"/>
      <c r="AZ4" s="689"/>
      <c r="BA4" s="689"/>
      <c r="BB4" s="689"/>
      <c r="BC4" s="689"/>
      <c r="BD4" s="689"/>
      <c r="BE4" s="689"/>
      <c r="BF4" s="689"/>
      <c r="BG4" s="689"/>
      <c r="BH4" s="689"/>
      <c r="BI4" s="689"/>
      <c r="BJ4" s="689"/>
      <c r="BK4" s="689"/>
      <c r="BL4" s="689"/>
      <c r="BM4" s="689"/>
      <c r="BN4" s="689"/>
      <c r="BO4" s="689"/>
      <c r="BP4" s="689"/>
      <c r="BQ4" s="689"/>
      <c r="BR4" s="689"/>
      <c r="BS4" s="689"/>
      <c r="BT4" s="689"/>
      <c r="BU4" s="689"/>
      <c r="BV4" s="689"/>
      <c r="BW4" s="689"/>
      <c r="BX4" s="689"/>
      <c r="BY4" s="689"/>
      <c r="BZ4" s="689"/>
      <c r="CA4" s="689"/>
      <c r="CB4" s="689"/>
      <c r="CC4" s="689"/>
      <c r="CD4" s="689"/>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90"/>
      <c r="DI4" s="691" t="s">
        <v>765</v>
      </c>
      <c r="DJ4" s="692"/>
      <c r="DK4" s="692"/>
      <c r="DL4" s="692"/>
      <c r="DM4" s="692"/>
      <c r="DN4" s="692"/>
      <c r="DO4" s="692"/>
      <c r="DP4" s="692"/>
      <c r="DQ4" s="692"/>
      <c r="DR4" s="692"/>
      <c r="DS4" s="692"/>
      <c r="DT4" s="692"/>
      <c r="DU4" s="692"/>
      <c r="DV4" s="692"/>
      <c r="DW4" s="692"/>
      <c r="DX4" s="692"/>
      <c r="DY4" s="692"/>
      <c r="DZ4" s="692"/>
      <c r="EA4" s="692"/>
      <c r="EB4" s="692"/>
      <c r="EC4" s="692"/>
      <c r="ED4" s="692"/>
      <c r="EE4" s="692"/>
      <c r="EF4" s="692"/>
      <c r="EG4" s="692"/>
      <c r="EH4" s="692"/>
      <c r="EI4" s="692"/>
      <c r="EJ4" s="692"/>
      <c r="EK4" s="692"/>
      <c r="EL4" s="692"/>
      <c r="EM4" s="692"/>
      <c r="EN4" s="692"/>
      <c r="EO4" s="692"/>
      <c r="EP4" s="692"/>
      <c r="EQ4" s="692"/>
      <c r="ER4" s="692"/>
      <c r="ES4" s="692"/>
      <c r="ET4" s="692"/>
      <c r="EU4" s="692"/>
      <c r="EV4" s="692"/>
      <c r="EW4" s="692"/>
      <c r="EX4" s="692"/>
      <c r="EY4" s="692"/>
      <c r="EZ4" s="692"/>
      <c r="FA4" s="692"/>
      <c r="FB4" s="692"/>
      <c r="FC4" s="692"/>
      <c r="FD4" s="692"/>
      <c r="FE4" s="692"/>
      <c r="FF4" s="692"/>
      <c r="FG4" s="692"/>
      <c r="FH4" s="693"/>
      <c r="FI4" s="1681" t="s">
        <v>766</v>
      </c>
      <c r="FJ4" s="1682"/>
      <c r="FK4" s="1682"/>
      <c r="FL4" s="1682"/>
      <c r="FM4" s="1682"/>
      <c r="FN4" s="1682"/>
      <c r="FO4" s="1682"/>
      <c r="FP4" s="1682"/>
      <c r="FQ4" s="1682"/>
      <c r="FR4" s="1682"/>
      <c r="FS4" s="1683"/>
      <c r="FT4" s="694" t="s">
        <v>767</v>
      </c>
      <c r="FU4" s="695"/>
      <c r="FV4" s="695"/>
      <c r="FW4" s="695"/>
      <c r="FX4" s="695"/>
      <c r="FY4" s="695"/>
      <c r="FZ4" s="695"/>
      <c r="GA4" s="695"/>
      <c r="GB4" s="695"/>
      <c r="GC4" s="695"/>
      <c r="GD4" s="695"/>
      <c r="GE4" s="695"/>
      <c r="GF4" s="695"/>
      <c r="GG4" s="695"/>
      <c r="GH4" s="695"/>
      <c r="GI4" s="695"/>
      <c r="GJ4" s="695"/>
      <c r="GK4" s="695"/>
      <c r="GL4" s="695"/>
      <c r="GM4" s="695"/>
      <c r="GN4" s="695"/>
      <c r="GO4" s="695"/>
      <c r="GP4" s="695"/>
      <c r="GQ4" s="695"/>
      <c r="GR4" s="695"/>
      <c r="GS4" s="695"/>
      <c r="GT4" s="695"/>
      <c r="GU4" s="695"/>
      <c r="GV4" s="696"/>
      <c r="GW4" s="695"/>
      <c r="GX4" s="695"/>
      <c r="GY4" s="697"/>
      <c r="GZ4" s="695"/>
      <c r="HA4" s="695"/>
      <c r="HB4" s="695"/>
      <c r="HC4" s="695"/>
      <c r="HD4" s="696"/>
      <c r="HE4" s="695"/>
      <c r="HF4" s="695"/>
      <c r="HG4" s="697"/>
      <c r="HH4" s="695"/>
      <c r="HI4" s="695"/>
      <c r="HJ4" s="695"/>
      <c r="HK4" s="698"/>
      <c r="HL4" s="699" t="s">
        <v>768</v>
      </c>
      <c r="HM4" s="700"/>
      <c r="HN4" s="700"/>
      <c r="HO4" s="700"/>
      <c r="HP4" s="700"/>
      <c r="HQ4" s="700"/>
      <c r="HR4" s="700"/>
      <c r="HS4" s="700"/>
      <c r="HT4" s="700"/>
      <c r="HU4" s="700"/>
      <c r="HV4" s="700"/>
      <c r="HW4" s="700"/>
      <c r="HX4" s="700"/>
      <c r="HY4" s="700"/>
      <c r="HZ4" s="700"/>
      <c r="IA4" s="700"/>
      <c r="IB4" s="700"/>
      <c r="IC4" s="700"/>
      <c r="ID4" s="700"/>
      <c r="IE4" s="700"/>
      <c r="IF4" s="700"/>
      <c r="IG4" s="700"/>
      <c r="IH4" s="700"/>
      <c r="II4" s="700"/>
      <c r="IJ4" s="700"/>
      <c r="IK4" s="700"/>
      <c r="IL4" s="700"/>
      <c r="IM4" s="700"/>
      <c r="IN4" s="700"/>
      <c r="IO4" s="700"/>
      <c r="IP4" s="700"/>
      <c r="IQ4" s="700"/>
      <c r="IR4" s="700"/>
      <c r="IS4" s="700"/>
      <c r="IT4" s="701"/>
      <c r="IU4" s="684">
        <v>4</v>
      </c>
    </row>
    <row r="5" spans="1:255" ht="69.75" customHeight="1">
      <c r="A5" s="702" t="s">
        <v>630</v>
      </c>
      <c r="B5" s="703" t="s">
        <v>631</v>
      </c>
      <c r="C5" s="704"/>
      <c r="D5" s="703" t="s">
        <v>632</v>
      </c>
      <c r="E5" s="705"/>
      <c r="F5" s="705"/>
      <c r="G5" s="705"/>
      <c r="H5" s="705"/>
      <c r="I5" s="705"/>
      <c r="J5" s="705"/>
      <c r="K5" s="704"/>
      <c r="L5" s="703" t="s">
        <v>124</v>
      </c>
      <c r="M5" s="705"/>
      <c r="N5" s="705"/>
      <c r="O5" s="705"/>
      <c r="P5" s="705"/>
      <c r="Q5" s="705"/>
      <c r="R5" s="705"/>
      <c r="S5" s="704"/>
      <c r="T5" s="703" t="s">
        <v>235</v>
      </c>
      <c r="U5" s="705"/>
      <c r="V5" s="705"/>
      <c r="W5" s="705"/>
      <c r="X5" s="705"/>
      <c r="Y5" s="705"/>
      <c r="Z5" s="706"/>
      <c r="AA5" s="707" t="s">
        <v>641</v>
      </c>
      <c r="AB5" s="705"/>
      <c r="AC5" s="705"/>
      <c r="AD5" s="705"/>
      <c r="AE5" s="705"/>
      <c r="AF5" s="705"/>
      <c r="AG5" s="704"/>
      <c r="AH5" s="703" t="s">
        <v>1039</v>
      </c>
      <c r="AI5" s="705"/>
      <c r="AJ5" s="705"/>
      <c r="AK5" s="705"/>
      <c r="AL5" s="704"/>
      <c r="AM5" s="703" t="s">
        <v>6</v>
      </c>
      <c r="AN5" s="705"/>
      <c r="AO5" s="705"/>
      <c r="AP5" s="705"/>
      <c r="AQ5" s="705"/>
      <c r="AR5" s="705"/>
      <c r="AS5" s="705"/>
      <c r="AT5" s="705"/>
      <c r="AU5" s="705"/>
      <c r="AV5" s="705"/>
      <c r="AW5" s="708" t="s">
        <v>654</v>
      </c>
      <c r="AX5" s="709"/>
      <c r="AY5" s="709"/>
      <c r="AZ5" s="710">
        <v>1</v>
      </c>
      <c r="BA5" s="711" t="s">
        <v>654</v>
      </c>
      <c r="BB5" s="709"/>
      <c r="BC5" s="709"/>
      <c r="BD5" s="710">
        <v>2</v>
      </c>
      <c r="BE5" s="711" t="s">
        <v>654</v>
      </c>
      <c r="BF5" s="709"/>
      <c r="BG5" s="709"/>
      <c r="BH5" s="710">
        <v>3</v>
      </c>
      <c r="BI5" s="711" t="s">
        <v>654</v>
      </c>
      <c r="BJ5" s="709"/>
      <c r="BK5" s="709"/>
      <c r="BL5" s="710">
        <v>4</v>
      </c>
      <c r="BM5" s="711" t="s">
        <v>654</v>
      </c>
      <c r="BN5" s="712"/>
      <c r="BO5" s="712"/>
      <c r="BP5" s="713">
        <v>5</v>
      </c>
      <c r="BQ5" s="711" t="s">
        <v>654</v>
      </c>
      <c r="BR5" s="709"/>
      <c r="BS5" s="709"/>
      <c r="BT5" s="710">
        <v>6</v>
      </c>
      <c r="BU5" s="711" t="s">
        <v>654</v>
      </c>
      <c r="BV5" s="709"/>
      <c r="BW5" s="709"/>
      <c r="BX5" s="710">
        <v>7</v>
      </c>
      <c r="BY5" s="711" t="s">
        <v>654</v>
      </c>
      <c r="BZ5" s="709"/>
      <c r="CA5" s="709"/>
      <c r="CB5" s="710">
        <v>8</v>
      </c>
      <c r="CC5" s="711" t="s">
        <v>654</v>
      </c>
      <c r="CD5" s="709"/>
      <c r="CE5" s="709"/>
      <c r="CF5" s="709">
        <v>9</v>
      </c>
      <c r="CG5" s="711" t="s">
        <v>654</v>
      </c>
      <c r="CH5" s="709"/>
      <c r="CI5" s="709"/>
      <c r="CJ5" s="714">
        <v>10</v>
      </c>
      <c r="CK5" s="705" t="s">
        <v>142</v>
      </c>
      <c r="CL5" s="705"/>
      <c r="CM5" s="705"/>
      <c r="CN5" s="705"/>
      <c r="CO5" s="705"/>
      <c r="CP5" s="705"/>
      <c r="CQ5" s="704"/>
      <c r="CR5" s="703" t="s">
        <v>659</v>
      </c>
      <c r="CS5" s="705"/>
      <c r="CT5" s="705"/>
      <c r="CU5" s="704"/>
      <c r="CV5" s="703" t="s">
        <v>661</v>
      </c>
      <c r="CW5" s="705"/>
      <c r="CX5" s="705"/>
      <c r="CY5" s="704"/>
      <c r="CZ5" s="703" t="s">
        <v>667</v>
      </c>
      <c r="DA5" s="705"/>
      <c r="DB5" s="704"/>
      <c r="DC5" s="703" t="s">
        <v>1040</v>
      </c>
      <c r="DD5" s="704"/>
      <c r="DE5" s="703" t="s">
        <v>672</v>
      </c>
      <c r="DF5" s="704"/>
      <c r="DG5" s="703" t="s">
        <v>1041</v>
      </c>
      <c r="DH5" s="706"/>
      <c r="DI5" s="707" t="s">
        <v>675</v>
      </c>
      <c r="DJ5" s="705"/>
      <c r="DK5" s="705"/>
      <c r="DL5" s="705"/>
      <c r="DM5" s="704"/>
      <c r="DN5" s="703" t="s">
        <v>680</v>
      </c>
      <c r="DO5" s="705"/>
      <c r="DP5" s="705"/>
      <c r="DQ5" s="705"/>
      <c r="DR5" s="704"/>
      <c r="DS5" s="572" t="s">
        <v>681</v>
      </c>
      <c r="DT5" s="703" t="s">
        <v>683</v>
      </c>
      <c r="DU5" s="705"/>
      <c r="DV5" s="705"/>
      <c r="DW5" s="705"/>
      <c r="DX5" s="704"/>
      <c r="DY5" s="572" t="s">
        <v>685</v>
      </c>
      <c r="DZ5" s="703" t="s">
        <v>684</v>
      </c>
      <c r="EA5" s="705"/>
      <c r="EB5" s="705"/>
      <c r="EC5" s="704"/>
      <c r="ED5" s="703" t="s">
        <v>686</v>
      </c>
      <c r="EE5" s="705"/>
      <c r="EF5" s="705"/>
      <c r="EG5" s="704"/>
      <c r="EH5" s="703" t="s">
        <v>690</v>
      </c>
      <c r="EI5" s="705"/>
      <c r="EJ5" s="705"/>
      <c r="EK5" s="704"/>
      <c r="EL5" s="703" t="s">
        <v>687</v>
      </c>
      <c r="EM5" s="705"/>
      <c r="EN5" s="705"/>
      <c r="EO5" s="705"/>
      <c r="EP5" s="704"/>
      <c r="EQ5" s="572" t="s">
        <v>688</v>
      </c>
      <c r="ER5" s="703" t="s">
        <v>688</v>
      </c>
      <c r="ES5" s="705"/>
      <c r="ET5" s="705"/>
      <c r="EU5" s="704"/>
      <c r="EV5" s="703" t="s">
        <v>689</v>
      </c>
      <c r="EW5" s="705"/>
      <c r="EX5" s="705"/>
      <c r="EY5" s="704"/>
      <c r="EZ5" s="703" t="s">
        <v>236</v>
      </c>
      <c r="FA5" s="705"/>
      <c r="FB5" s="705"/>
      <c r="FC5" s="705"/>
      <c r="FD5" s="704"/>
      <c r="FE5" s="572" t="s">
        <v>746</v>
      </c>
      <c r="FF5" s="572" t="s">
        <v>747</v>
      </c>
      <c r="FG5" s="703" t="s">
        <v>692</v>
      </c>
      <c r="FH5" s="706"/>
      <c r="FI5" s="715" t="s">
        <v>630</v>
      </c>
      <c r="FJ5" s="703" t="s">
        <v>317</v>
      </c>
      <c r="FK5" s="705"/>
      <c r="FL5" s="705"/>
      <c r="FM5" s="704"/>
      <c r="FN5" s="703" t="s">
        <v>1042</v>
      </c>
      <c r="FO5" s="705"/>
      <c r="FP5" s="705"/>
      <c r="FQ5" s="704"/>
      <c r="FR5" s="572" t="s">
        <v>701</v>
      </c>
      <c r="FS5" s="716" t="s">
        <v>702</v>
      </c>
      <c r="FT5" s="707" t="s">
        <v>708</v>
      </c>
      <c r="FU5" s="711" t="s">
        <v>757</v>
      </c>
      <c r="FV5" s="712"/>
      <c r="FW5" s="712"/>
      <c r="FX5" s="712"/>
      <c r="FY5" s="712"/>
      <c r="FZ5" s="712"/>
      <c r="GA5" s="712"/>
      <c r="GB5" s="712"/>
      <c r="GC5" s="712"/>
      <c r="GD5" s="712"/>
      <c r="GE5" s="717"/>
      <c r="GF5" s="711" t="s">
        <v>758</v>
      </c>
      <c r="GG5" s="712"/>
      <c r="GH5" s="712"/>
      <c r="GI5" s="712"/>
      <c r="GJ5" s="712"/>
      <c r="GK5" s="712"/>
      <c r="GL5" s="712"/>
      <c r="GM5" s="712"/>
      <c r="GN5" s="712"/>
      <c r="GO5" s="712"/>
      <c r="GP5" s="717"/>
      <c r="GQ5" s="747" t="s">
        <v>1047</v>
      </c>
      <c r="GR5" s="718" t="s">
        <v>717</v>
      </c>
      <c r="GS5" s="718"/>
      <c r="GT5" s="718"/>
      <c r="GU5" s="718"/>
      <c r="GV5" s="711" t="s">
        <v>750</v>
      </c>
      <c r="GW5" s="712"/>
      <c r="GX5" s="712"/>
      <c r="GY5" s="717"/>
      <c r="GZ5" s="712" t="s">
        <v>751</v>
      </c>
      <c r="HA5" s="712"/>
      <c r="HB5" s="712"/>
      <c r="HC5" s="712"/>
      <c r="HD5" s="711" t="s">
        <v>752</v>
      </c>
      <c r="HE5" s="712"/>
      <c r="HF5" s="712"/>
      <c r="HG5" s="717"/>
      <c r="HH5" s="712" t="s">
        <v>753</v>
      </c>
      <c r="HI5" s="712"/>
      <c r="HJ5" s="712"/>
      <c r="HK5" s="714"/>
      <c r="HL5" s="707" t="s">
        <v>725</v>
      </c>
      <c r="HM5" s="705"/>
      <c r="HN5" s="705"/>
      <c r="HO5" s="704"/>
      <c r="HP5" s="703" t="s">
        <v>729</v>
      </c>
      <c r="HQ5" s="711" t="s">
        <v>730</v>
      </c>
      <c r="HR5" s="712"/>
      <c r="HS5" s="712"/>
      <c r="HT5" s="712"/>
      <c r="HU5" s="712"/>
      <c r="HV5" s="712"/>
      <c r="HW5" s="712"/>
      <c r="HX5" s="712"/>
      <c r="HY5" s="712"/>
      <c r="HZ5" s="717"/>
      <c r="IA5" s="711" t="s">
        <v>739</v>
      </c>
      <c r="IB5" s="712"/>
      <c r="IC5" s="712"/>
      <c r="ID5" s="712"/>
      <c r="IE5" s="712"/>
      <c r="IF5" s="712"/>
      <c r="IG5" s="712"/>
      <c r="IH5" s="712"/>
      <c r="II5" s="712"/>
      <c r="IJ5" s="717"/>
      <c r="IK5" s="712" t="s">
        <v>738</v>
      </c>
      <c r="IL5" s="712"/>
      <c r="IM5" s="712"/>
      <c r="IN5" s="712"/>
      <c r="IO5" s="712"/>
      <c r="IP5" s="712"/>
      <c r="IQ5" s="712"/>
      <c r="IR5" s="712"/>
      <c r="IS5" s="712"/>
      <c r="IT5" s="714"/>
      <c r="IU5" s="684">
        <v>5</v>
      </c>
    </row>
    <row r="6" spans="1:255" ht="69.75" customHeight="1" thickBot="1">
      <c r="A6" s="719" t="s">
        <v>627</v>
      </c>
      <c r="B6" s="720" t="s">
        <v>629</v>
      </c>
      <c r="C6" s="720" t="s">
        <v>628</v>
      </c>
      <c r="D6" s="721" t="s">
        <v>633</v>
      </c>
      <c r="E6" s="720" t="s">
        <v>128</v>
      </c>
      <c r="F6" s="720" t="s">
        <v>634</v>
      </c>
      <c r="G6" s="720" t="s">
        <v>125</v>
      </c>
      <c r="H6" s="720" t="s">
        <v>635</v>
      </c>
      <c r="I6" s="720" t="s">
        <v>7</v>
      </c>
      <c r="J6" s="720" t="s">
        <v>15</v>
      </c>
      <c r="K6" s="721" t="s">
        <v>637</v>
      </c>
      <c r="L6" s="721" t="s">
        <v>633</v>
      </c>
      <c r="M6" s="721" t="s">
        <v>1043</v>
      </c>
      <c r="N6" s="720" t="s">
        <v>128</v>
      </c>
      <c r="O6" s="720" t="s">
        <v>634</v>
      </c>
      <c r="P6" s="720" t="s">
        <v>125</v>
      </c>
      <c r="Q6" s="720" t="s">
        <v>635</v>
      </c>
      <c r="R6" s="720" t="s">
        <v>7</v>
      </c>
      <c r="S6" s="720" t="s">
        <v>15</v>
      </c>
      <c r="T6" s="720" t="s">
        <v>128</v>
      </c>
      <c r="U6" s="720" t="s">
        <v>634</v>
      </c>
      <c r="V6" s="720" t="s">
        <v>125</v>
      </c>
      <c r="W6" s="720" t="s">
        <v>1044</v>
      </c>
      <c r="X6" s="720" t="s">
        <v>7</v>
      </c>
      <c r="Y6" s="720" t="s">
        <v>15</v>
      </c>
      <c r="Z6" s="722" t="s">
        <v>740</v>
      </c>
      <c r="AA6" s="719" t="s">
        <v>18</v>
      </c>
      <c r="AB6" s="720" t="s">
        <v>30</v>
      </c>
      <c r="AC6" s="720" t="s">
        <v>139</v>
      </c>
      <c r="AD6" s="720" t="s">
        <v>164</v>
      </c>
      <c r="AE6" s="720" t="s">
        <v>23</v>
      </c>
      <c r="AF6" s="720" t="s">
        <v>120</v>
      </c>
      <c r="AG6" s="720" t="s">
        <v>119</v>
      </c>
      <c r="AH6" s="723" t="s">
        <v>642</v>
      </c>
      <c r="AI6" s="723" t="s">
        <v>643</v>
      </c>
      <c r="AJ6" s="723" t="s">
        <v>9</v>
      </c>
      <c r="AK6" s="723" t="s">
        <v>4</v>
      </c>
      <c r="AL6" s="723" t="s">
        <v>626</v>
      </c>
      <c r="AM6" s="721" t="s">
        <v>645</v>
      </c>
      <c r="AN6" s="721" t="s">
        <v>626</v>
      </c>
      <c r="AO6" s="720" t="s">
        <v>646</v>
      </c>
      <c r="AP6" s="720" t="s">
        <v>647</v>
      </c>
      <c r="AQ6" s="723" t="s">
        <v>648</v>
      </c>
      <c r="AR6" s="723" t="s">
        <v>649</v>
      </c>
      <c r="AS6" s="723" t="s">
        <v>650</v>
      </c>
      <c r="AT6" s="723" t="s">
        <v>651</v>
      </c>
      <c r="AU6" s="721" t="s">
        <v>652</v>
      </c>
      <c r="AV6" s="724" t="s">
        <v>653</v>
      </c>
      <c r="AW6" s="725">
        <v>1</v>
      </c>
      <c r="AX6" s="726" t="s">
        <v>407</v>
      </c>
      <c r="AY6" s="726" t="s">
        <v>645</v>
      </c>
      <c r="AZ6" s="727" t="s">
        <v>409</v>
      </c>
      <c r="BA6" s="725">
        <v>2</v>
      </c>
      <c r="BB6" s="726" t="s">
        <v>407</v>
      </c>
      <c r="BC6" s="726" t="s">
        <v>645</v>
      </c>
      <c r="BD6" s="727" t="s">
        <v>409</v>
      </c>
      <c r="BE6" s="725">
        <v>3</v>
      </c>
      <c r="BF6" s="726" t="s">
        <v>407</v>
      </c>
      <c r="BG6" s="726" t="s">
        <v>645</v>
      </c>
      <c r="BH6" s="727" t="s">
        <v>409</v>
      </c>
      <c r="BI6" s="725">
        <v>4</v>
      </c>
      <c r="BJ6" s="726" t="s">
        <v>407</v>
      </c>
      <c r="BK6" s="726" t="s">
        <v>645</v>
      </c>
      <c r="BL6" s="727" t="s">
        <v>409</v>
      </c>
      <c r="BM6" s="725">
        <v>5</v>
      </c>
      <c r="BN6" s="726" t="s">
        <v>407</v>
      </c>
      <c r="BO6" s="726" t="s">
        <v>645</v>
      </c>
      <c r="BP6" s="727" t="s">
        <v>409</v>
      </c>
      <c r="BQ6" s="725">
        <v>6</v>
      </c>
      <c r="BR6" s="726" t="s">
        <v>407</v>
      </c>
      <c r="BS6" s="726" t="s">
        <v>645</v>
      </c>
      <c r="BT6" s="727" t="s">
        <v>409</v>
      </c>
      <c r="BU6" s="725">
        <v>7</v>
      </c>
      <c r="BV6" s="726" t="s">
        <v>407</v>
      </c>
      <c r="BW6" s="726" t="s">
        <v>645</v>
      </c>
      <c r="BX6" s="727" t="s">
        <v>409</v>
      </c>
      <c r="BY6" s="725">
        <v>8</v>
      </c>
      <c r="BZ6" s="726" t="s">
        <v>407</v>
      </c>
      <c r="CA6" s="726" t="s">
        <v>645</v>
      </c>
      <c r="CB6" s="727" t="s">
        <v>409</v>
      </c>
      <c r="CC6" s="725">
        <v>9</v>
      </c>
      <c r="CD6" s="726" t="s">
        <v>407</v>
      </c>
      <c r="CE6" s="726" t="s">
        <v>645</v>
      </c>
      <c r="CF6" s="727" t="s">
        <v>409</v>
      </c>
      <c r="CG6" s="725">
        <v>10</v>
      </c>
      <c r="CH6" s="726" t="s">
        <v>407</v>
      </c>
      <c r="CI6" s="726" t="s">
        <v>645</v>
      </c>
      <c r="CJ6" s="727" t="s">
        <v>409</v>
      </c>
      <c r="CK6" s="721" t="s">
        <v>655</v>
      </c>
      <c r="CL6" s="673" t="s">
        <v>742</v>
      </c>
      <c r="CM6" s="673" t="s">
        <v>143</v>
      </c>
      <c r="CN6" s="673" t="s">
        <v>29</v>
      </c>
      <c r="CO6" s="673" t="s">
        <v>656</v>
      </c>
      <c r="CP6" s="673" t="s">
        <v>657</v>
      </c>
      <c r="CQ6" s="721" t="s">
        <v>658</v>
      </c>
      <c r="CR6" s="673" t="s">
        <v>630</v>
      </c>
      <c r="CS6" s="721" t="s">
        <v>660</v>
      </c>
      <c r="CT6" s="721" t="s">
        <v>8</v>
      </c>
      <c r="CU6" s="673" t="s">
        <v>1045</v>
      </c>
      <c r="CV6" s="721" t="s">
        <v>662</v>
      </c>
      <c r="CW6" s="721" t="s">
        <v>663</v>
      </c>
      <c r="CX6" s="720" t="s">
        <v>664</v>
      </c>
      <c r="CY6" s="673" t="s">
        <v>665</v>
      </c>
      <c r="CZ6" s="720" t="s">
        <v>668</v>
      </c>
      <c r="DA6" s="721" t="s">
        <v>537</v>
      </c>
      <c r="DB6" s="720" t="s">
        <v>666</v>
      </c>
      <c r="DC6" s="721" t="s">
        <v>670</v>
      </c>
      <c r="DD6" s="720" t="s">
        <v>671</v>
      </c>
      <c r="DE6" s="721" t="s">
        <v>670</v>
      </c>
      <c r="DF6" s="720" t="s">
        <v>668</v>
      </c>
      <c r="DG6" s="721" t="s">
        <v>670</v>
      </c>
      <c r="DH6" s="728" t="s">
        <v>674</v>
      </c>
      <c r="DI6" s="729" t="s">
        <v>648</v>
      </c>
      <c r="DJ6" s="723" t="s">
        <v>676</v>
      </c>
      <c r="DK6" s="723" t="s">
        <v>677</v>
      </c>
      <c r="DL6" s="723" t="s">
        <v>678</v>
      </c>
      <c r="DM6" s="723" t="s">
        <v>679</v>
      </c>
      <c r="DN6" s="723" t="s">
        <v>650</v>
      </c>
      <c r="DO6" s="723" t="s">
        <v>676</v>
      </c>
      <c r="DP6" s="723" t="s">
        <v>677</v>
      </c>
      <c r="DQ6" s="723" t="s">
        <v>678</v>
      </c>
      <c r="DR6" s="723" t="s">
        <v>679</v>
      </c>
      <c r="DS6" s="723" t="s">
        <v>682</v>
      </c>
      <c r="DT6" s="723" t="s">
        <v>648</v>
      </c>
      <c r="DU6" s="723" t="s">
        <v>676</v>
      </c>
      <c r="DV6" s="723" t="s">
        <v>677</v>
      </c>
      <c r="DW6" s="723" t="s">
        <v>678</v>
      </c>
      <c r="DX6" s="723" t="s">
        <v>679</v>
      </c>
      <c r="DY6" s="723" t="s">
        <v>648</v>
      </c>
      <c r="DZ6" s="723" t="s">
        <v>676</v>
      </c>
      <c r="EA6" s="723" t="s">
        <v>677</v>
      </c>
      <c r="EB6" s="723" t="s">
        <v>678</v>
      </c>
      <c r="EC6" s="723" t="s">
        <v>679</v>
      </c>
      <c r="ED6" s="723" t="s">
        <v>676</v>
      </c>
      <c r="EE6" s="723" t="s">
        <v>677</v>
      </c>
      <c r="EF6" s="723" t="s">
        <v>678</v>
      </c>
      <c r="EG6" s="723" t="s">
        <v>679</v>
      </c>
      <c r="EH6" s="723" t="s">
        <v>676</v>
      </c>
      <c r="EI6" s="723" t="s">
        <v>677</v>
      </c>
      <c r="EJ6" s="723" t="s">
        <v>678</v>
      </c>
      <c r="EK6" s="723" t="s">
        <v>679</v>
      </c>
      <c r="EL6" s="723" t="s">
        <v>650</v>
      </c>
      <c r="EM6" s="723" t="s">
        <v>676</v>
      </c>
      <c r="EN6" s="723" t="s">
        <v>677</v>
      </c>
      <c r="EO6" s="723" t="s">
        <v>678</v>
      </c>
      <c r="EP6" s="723" t="s">
        <v>679</v>
      </c>
      <c r="EQ6" s="723" t="s">
        <v>650</v>
      </c>
      <c r="ER6" s="723" t="s">
        <v>676</v>
      </c>
      <c r="ES6" s="723" t="s">
        <v>677</v>
      </c>
      <c r="ET6" s="723" t="s">
        <v>678</v>
      </c>
      <c r="EU6" s="723" t="s">
        <v>679</v>
      </c>
      <c r="EV6" s="723" t="s">
        <v>676</v>
      </c>
      <c r="EW6" s="723" t="s">
        <v>677</v>
      </c>
      <c r="EX6" s="723" t="s">
        <v>678</v>
      </c>
      <c r="EY6" s="723" t="s">
        <v>679</v>
      </c>
      <c r="EZ6" s="723" t="s">
        <v>691</v>
      </c>
      <c r="FA6" s="723" t="s">
        <v>676</v>
      </c>
      <c r="FB6" s="723" t="s">
        <v>677</v>
      </c>
      <c r="FC6" s="723" t="s">
        <v>678</v>
      </c>
      <c r="FD6" s="723" t="s">
        <v>679</v>
      </c>
      <c r="FE6" s="723" t="s">
        <v>676</v>
      </c>
      <c r="FF6" s="723" t="s">
        <v>676</v>
      </c>
      <c r="FG6" s="720" t="s">
        <v>1046</v>
      </c>
      <c r="FH6" s="730" t="s">
        <v>679</v>
      </c>
      <c r="FI6" s="719"/>
      <c r="FJ6" s="720" t="s">
        <v>695</v>
      </c>
      <c r="FK6" s="720" t="s">
        <v>697</v>
      </c>
      <c r="FL6" s="720" t="s">
        <v>30</v>
      </c>
      <c r="FM6" s="720" t="s">
        <v>125</v>
      </c>
      <c r="FN6" s="720" t="s">
        <v>696</v>
      </c>
      <c r="FO6" s="720" t="s">
        <v>698</v>
      </c>
      <c r="FP6" s="720" t="s">
        <v>699</v>
      </c>
      <c r="FQ6" s="720" t="s">
        <v>700</v>
      </c>
      <c r="FR6" s="723" t="s">
        <v>648</v>
      </c>
      <c r="FS6" s="730" t="s">
        <v>648</v>
      </c>
      <c r="FT6" s="731" t="s">
        <v>709</v>
      </c>
      <c r="FU6" s="732" t="s">
        <v>710</v>
      </c>
      <c r="FV6" s="720" t="s">
        <v>711</v>
      </c>
      <c r="FW6" s="720" t="s">
        <v>712</v>
      </c>
      <c r="FX6" s="720" t="s">
        <v>208</v>
      </c>
      <c r="FY6" s="723" t="s">
        <v>713</v>
      </c>
      <c r="FZ6" s="720" t="s">
        <v>714</v>
      </c>
      <c r="GA6" s="720" t="s">
        <v>6</v>
      </c>
      <c r="GB6" s="720" t="s">
        <v>144</v>
      </c>
      <c r="GC6" s="720" t="s">
        <v>715</v>
      </c>
      <c r="GD6" s="720" t="s">
        <v>15</v>
      </c>
      <c r="GE6" s="733" t="s">
        <v>759</v>
      </c>
      <c r="GF6" s="732" t="s">
        <v>710</v>
      </c>
      <c r="GG6" s="720" t="s">
        <v>711</v>
      </c>
      <c r="GH6" s="720" t="s">
        <v>712</v>
      </c>
      <c r="GI6" s="720" t="s">
        <v>208</v>
      </c>
      <c r="GJ6" s="723" t="s">
        <v>713</v>
      </c>
      <c r="GK6" s="720" t="s">
        <v>714</v>
      </c>
      <c r="GL6" s="720" t="s">
        <v>6</v>
      </c>
      <c r="GM6" s="720" t="s">
        <v>144</v>
      </c>
      <c r="GN6" s="720" t="s">
        <v>715</v>
      </c>
      <c r="GO6" s="720" t="s">
        <v>15</v>
      </c>
      <c r="GP6" s="733" t="s">
        <v>759</v>
      </c>
      <c r="GQ6" s="748" t="s">
        <v>1048</v>
      </c>
      <c r="GR6" s="734" t="s">
        <v>718</v>
      </c>
      <c r="GS6" s="723" t="s">
        <v>719</v>
      </c>
      <c r="GT6" s="723" t="s">
        <v>8</v>
      </c>
      <c r="GU6" s="735" t="s">
        <v>720</v>
      </c>
      <c r="GV6" s="732" t="s">
        <v>721</v>
      </c>
      <c r="GW6" s="723" t="s">
        <v>722</v>
      </c>
      <c r="GX6" s="723" t="s">
        <v>723</v>
      </c>
      <c r="GY6" s="733" t="s">
        <v>724</v>
      </c>
      <c r="GZ6" s="732" t="s">
        <v>721</v>
      </c>
      <c r="HA6" s="723" t="s">
        <v>722</v>
      </c>
      <c r="HB6" s="723" t="s">
        <v>723</v>
      </c>
      <c r="HC6" s="733" t="s">
        <v>724</v>
      </c>
      <c r="HD6" s="732" t="s">
        <v>721</v>
      </c>
      <c r="HE6" s="723" t="s">
        <v>722</v>
      </c>
      <c r="HF6" s="723" t="s">
        <v>723</v>
      </c>
      <c r="HG6" s="733" t="s">
        <v>724</v>
      </c>
      <c r="HH6" s="736" t="s">
        <v>721</v>
      </c>
      <c r="HI6" s="723" t="s">
        <v>722</v>
      </c>
      <c r="HJ6" s="723" t="s">
        <v>723</v>
      </c>
      <c r="HK6" s="722" t="s">
        <v>724</v>
      </c>
      <c r="HL6" s="729" t="s">
        <v>726</v>
      </c>
      <c r="HM6" s="723" t="s">
        <v>727</v>
      </c>
      <c r="HN6" s="723" t="s">
        <v>728</v>
      </c>
      <c r="HO6" s="723" t="s">
        <v>754</v>
      </c>
      <c r="HP6" s="737" t="s">
        <v>100</v>
      </c>
      <c r="HQ6" s="732" t="s">
        <v>731</v>
      </c>
      <c r="HR6" s="720" t="s">
        <v>118</v>
      </c>
      <c r="HS6" s="723" t="s">
        <v>732</v>
      </c>
      <c r="HT6" s="673" t="s">
        <v>733</v>
      </c>
      <c r="HU6" s="720" t="s">
        <v>93</v>
      </c>
      <c r="HV6" s="721" t="s">
        <v>100</v>
      </c>
      <c r="HW6" s="723" t="s">
        <v>734</v>
      </c>
      <c r="HX6" s="723" t="s">
        <v>735</v>
      </c>
      <c r="HY6" s="721" t="s">
        <v>736</v>
      </c>
      <c r="HZ6" s="733" t="s">
        <v>737</v>
      </c>
      <c r="IA6" s="732" t="s">
        <v>731</v>
      </c>
      <c r="IB6" s="720" t="s">
        <v>118</v>
      </c>
      <c r="IC6" s="723" t="s">
        <v>732</v>
      </c>
      <c r="ID6" s="673" t="s">
        <v>733</v>
      </c>
      <c r="IE6" s="720" t="s">
        <v>93</v>
      </c>
      <c r="IF6" s="721" t="s">
        <v>100</v>
      </c>
      <c r="IG6" s="723" t="s">
        <v>734</v>
      </c>
      <c r="IH6" s="723" t="s">
        <v>735</v>
      </c>
      <c r="II6" s="721" t="s">
        <v>736</v>
      </c>
      <c r="IJ6" s="733" t="s">
        <v>737</v>
      </c>
      <c r="IK6" s="736" t="s">
        <v>731</v>
      </c>
      <c r="IL6" s="720" t="s">
        <v>118</v>
      </c>
      <c r="IM6" s="723" t="s">
        <v>732</v>
      </c>
      <c r="IN6" s="673" t="s">
        <v>733</v>
      </c>
      <c r="IO6" s="720" t="s">
        <v>93</v>
      </c>
      <c r="IP6" s="721" t="s">
        <v>100</v>
      </c>
      <c r="IQ6" s="723" t="s">
        <v>734</v>
      </c>
      <c r="IR6" s="723" t="s">
        <v>735</v>
      </c>
      <c r="IS6" s="721" t="s">
        <v>736</v>
      </c>
      <c r="IT6" s="738" t="s">
        <v>737</v>
      </c>
      <c r="IU6" s="684">
        <v>6</v>
      </c>
    </row>
    <row r="7" spans="1:255" ht="259.5" customHeight="1" thickBot="1">
      <c r="A7" s="674" t="str">
        <f>+'交①'!BA4</f>
        <v>-</v>
      </c>
      <c r="B7" s="675" t="str">
        <f>+'交①'!BB4</f>
        <v>28S</v>
      </c>
      <c r="C7" s="675" t="str">
        <f>+'交①'!BC4</f>
        <v>-</v>
      </c>
      <c r="D7" s="675" t="str">
        <f>+'交①'!BD4</f>
        <v>-</v>
      </c>
      <c r="E7" s="675" t="str">
        <f>+'交①'!BE4</f>
        <v>-</v>
      </c>
      <c r="F7" s="675" t="str">
        <f>+'交①'!BF4</f>
        <v>-</v>
      </c>
      <c r="G7" s="675" t="str">
        <f>+'交①'!BG4</f>
        <v>-</v>
      </c>
      <c r="H7" s="675" t="str">
        <f>+'交①'!BH4</f>
        <v>-</v>
      </c>
      <c r="I7" s="675" t="str">
        <f>+'交①'!BI4</f>
        <v>-</v>
      </c>
      <c r="J7" s="675" t="str">
        <f>+'交①'!BJ4</f>
        <v>-</v>
      </c>
      <c r="K7" s="675" t="str">
        <f>+'交①'!BK4</f>
        <v>-</v>
      </c>
      <c r="L7" s="675" t="str">
        <f>+'交①'!BL4</f>
        <v>-</v>
      </c>
      <c r="M7" s="675">
        <f>+'交①'!BM4</f>
      </c>
      <c r="N7" s="675" t="str">
        <f>+'交①'!BN4</f>
        <v>-</v>
      </c>
      <c r="O7" s="675" t="str">
        <f>+'交①'!BO4</f>
        <v>-</v>
      </c>
      <c r="P7" s="675" t="str">
        <f>+'交①'!BP4</f>
        <v>-</v>
      </c>
      <c r="Q7" s="675" t="str">
        <f>+'交①'!BQ4</f>
        <v>-</v>
      </c>
      <c r="R7" s="675" t="str">
        <f>+'交①'!BR4</f>
        <v>-</v>
      </c>
      <c r="S7" s="675" t="str">
        <f>+'交①'!BS4</f>
        <v>-</v>
      </c>
      <c r="T7" s="675" t="str">
        <f>+'交①'!BT4</f>
        <v>-</v>
      </c>
      <c r="U7" s="675" t="str">
        <f>+'交①'!BU4</f>
        <v>-</v>
      </c>
      <c r="V7" s="675" t="str">
        <f>+'交①'!BV4</f>
        <v>-</v>
      </c>
      <c r="W7" s="675" t="str">
        <f>+'交①'!BW4</f>
        <v>-</v>
      </c>
      <c r="X7" s="675" t="str">
        <f>+'交①'!BX4</f>
        <v>-</v>
      </c>
      <c r="Y7" s="675" t="str">
        <f>+'交①'!BY4</f>
        <v>-</v>
      </c>
      <c r="Z7" s="678" t="str">
        <f>+'交①'!BZ4</f>
        <v>-</v>
      </c>
      <c r="AA7" s="674" t="str">
        <f>+'交②'!BA4</f>
        <v>-</v>
      </c>
      <c r="AB7" s="675" t="str">
        <f>+'交②'!BB4</f>
        <v>（登録通知書に記載された登録番号）</v>
      </c>
      <c r="AC7" s="675" t="str">
        <f>+'交②'!BC4</f>
        <v>（登録申請書左下隅の５桁数字）</v>
      </c>
      <c r="AD7" s="675" t="str">
        <f>+'交②'!BD4</f>
        <v>-</v>
      </c>
      <c r="AE7" s="675" t="str">
        <f>+'交②'!BE4</f>
        <v>-</v>
      </c>
      <c r="AF7" s="675" t="str">
        <f>+'交②'!BF4</f>
        <v>-</v>
      </c>
      <c r="AG7" s="675" t="str">
        <f>+'交②'!BG4</f>
        <v>-</v>
      </c>
      <c r="AH7" s="675" t="str">
        <f>+'交②'!BH4</f>
        <v>-</v>
      </c>
      <c r="AI7" s="675" t="str">
        <f>+'交②'!BI4</f>
        <v>-</v>
      </c>
      <c r="AJ7" s="675" t="str">
        <f>+'交②'!BJ4</f>
        <v>-</v>
      </c>
      <c r="AK7" s="675" t="str">
        <f>+'交②'!BK4</f>
        <v>-</v>
      </c>
      <c r="AL7" s="675" t="str">
        <f>+'交②'!BL4</f>
        <v>-</v>
      </c>
      <c r="AM7" s="675" t="str">
        <f>+'交②'!BM4</f>
        <v>-</v>
      </c>
      <c r="AN7" s="675" t="str">
        <f>+'交②'!BN4</f>
        <v>無</v>
      </c>
      <c r="AO7" s="675" t="str">
        <f>+'交②'!BO4</f>
        <v>-</v>
      </c>
      <c r="AP7" s="675" t="str">
        <f>+'交②'!BP4</f>
        <v>-</v>
      </c>
      <c r="AQ7" s="675" t="str">
        <f>+'交②'!BQ4</f>
        <v>-</v>
      </c>
      <c r="AR7" s="675" t="str">
        <f>+'交②'!BR4</f>
        <v>-</v>
      </c>
      <c r="AS7" s="675" t="str">
        <f>+'交②'!BS4</f>
        <v>-</v>
      </c>
      <c r="AT7" s="675" t="str">
        <f>+'交②'!BT4</f>
        <v>-</v>
      </c>
      <c r="AU7" s="675" t="str">
        <f>+'交②'!BU4</f>
        <v>無</v>
      </c>
      <c r="AV7" s="676" t="str">
        <f>+'交②'!BV4</f>
        <v>-</v>
      </c>
      <c r="AW7" s="739" t="str">
        <f>+'交②'!BW4</f>
        <v>-</v>
      </c>
      <c r="AX7" s="675" t="str">
        <f>+'交②'!BX4</f>
        <v>-</v>
      </c>
      <c r="AY7" s="675" t="str">
        <f>+'交②'!BY4</f>
        <v>-</v>
      </c>
      <c r="AZ7" s="740" t="str">
        <f>+'交②'!BZ4</f>
        <v>-</v>
      </c>
      <c r="BA7" s="741" t="str">
        <f>+'交②'!CA4</f>
        <v>-</v>
      </c>
      <c r="BB7" s="675" t="str">
        <f>+'交②'!CB4</f>
        <v>-</v>
      </c>
      <c r="BC7" s="675" t="str">
        <f>+'交②'!CC4</f>
        <v>-</v>
      </c>
      <c r="BD7" s="740" t="str">
        <f>+'交②'!CD4</f>
        <v>-</v>
      </c>
      <c r="BE7" s="741" t="str">
        <f>+'交②'!CE4</f>
        <v>-</v>
      </c>
      <c r="BF7" s="742" t="str">
        <f>+'交②'!CF4</f>
        <v>-</v>
      </c>
      <c r="BG7" s="675" t="str">
        <f>+'交②'!CG4</f>
        <v>-</v>
      </c>
      <c r="BH7" s="740" t="str">
        <f>+'交②'!CH4</f>
        <v>-</v>
      </c>
      <c r="BI7" s="741" t="str">
        <f>+'交②'!CI4</f>
        <v>-</v>
      </c>
      <c r="BJ7" s="675" t="str">
        <f>+'交②'!CJ4</f>
        <v>-</v>
      </c>
      <c r="BK7" s="675" t="str">
        <f>+'交②'!CK4</f>
        <v>-</v>
      </c>
      <c r="BL7" s="740" t="str">
        <f>+'交②'!CL4</f>
        <v>-</v>
      </c>
      <c r="BM7" s="741" t="str">
        <f>+'交②'!CM4</f>
        <v>-</v>
      </c>
      <c r="BN7" s="675" t="str">
        <f>+'交②'!CN4</f>
        <v>-</v>
      </c>
      <c r="BO7" s="675" t="str">
        <f>+'交②'!CO4</f>
        <v>-</v>
      </c>
      <c r="BP7" s="675" t="str">
        <f>+'交②'!CP4</f>
        <v>-</v>
      </c>
      <c r="BQ7" s="741" t="str">
        <f>+'交②'!CQ4</f>
        <v>-</v>
      </c>
      <c r="BR7" s="675" t="str">
        <f>+'交②'!CR4</f>
        <v>-</v>
      </c>
      <c r="BS7" s="675" t="str">
        <f>+'交②'!CS4</f>
        <v>-</v>
      </c>
      <c r="BT7" s="740" t="str">
        <f>+'交②'!CT4</f>
        <v>-</v>
      </c>
      <c r="BU7" s="741" t="str">
        <f>+'交②'!CU4</f>
        <v>-</v>
      </c>
      <c r="BV7" s="675" t="str">
        <f>+'交②'!CV4</f>
        <v>-</v>
      </c>
      <c r="BW7" s="675" t="str">
        <f>+'交②'!CW4</f>
        <v>-</v>
      </c>
      <c r="BX7" s="740" t="str">
        <f>+'交②'!CX4</f>
        <v>-</v>
      </c>
      <c r="BY7" s="741" t="str">
        <f>+'交②'!CY4</f>
        <v>-</v>
      </c>
      <c r="BZ7" s="675" t="str">
        <f>+'交②'!CZ4</f>
        <v>-</v>
      </c>
      <c r="CA7" s="675" t="str">
        <f>+'交②'!DA4</f>
        <v>-</v>
      </c>
      <c r="CB7" s="740" t="str">
        <f>+'交②'!DB4</f>
        <v>-</v>
      </c>
      <c r="CC7" s="742" t="str">
        <f>+'交②'!DC4</f>
        <v>-</v>
      </c>
      <c r="CD7" s="675" t="str">
        <f>+'交②'!DD4</f>
        <v>-</v>
      </c>
      <c r="CE7" s="675" t="str">
        <f>+'交②'!DE4</f>
        <v>-</v>
      </c>
      <c r="CF7" s="676" t="str">
        <f>+'交②'!DF4</f>
        <v>-</v>
      </c>
      <c r="CG7" s="741" t="str">
        <f>+'交②'!DG4</f>
        <v>-</v>
      </c>
      <c r="CH7" s="675" t="str">
        <f>+'交②'!DH4</f>
        <v>-</v>
      </c>
      <c r="CI7" s="675" t="str">
        <f>+'交②'!DI4</f>
        <v>-</v>
      </c>
      <c r="CJ7" s="678" t="str">
        <f>+'交②'!DJ4</f>
        <v>-</v>
      </c>
      <c r="CK7" s="675" t="str">
        <f>+'交②'!DN4</f>
        <v>-</v>
      </c>
      <c r="CL7" s="677" t="str">
        <f>+'交②'!DO4</f>
        <v>-</v>
      </c>
      <c r="CM7" s="677" t="str">
        <f>+'交②'!DP4</f>
        <v>-</v>
      </c>
      <c r="CN7" s="677" t="str">
        <f>+'交②'!DQ4</f>
        <v>-</v>
      </c>
      <c r="CO7" s="677" t="str">
        <f>+'交②'!DR4</f>
        <v>-</v>
      </c>
      <c r="CP7" s="677" t="str">
        <f>+'交②'!DS4</f>
        <v>-</v>
      </c>
      <c r="CQ7" s="675" t="str">
        <f>+'交②'!DT4</f>
        <v>-</v>
      </c>
      <c r="CR7" s="677" t="str">
        <f>+'交②'!DU4</f>
        <v>-</v>
      </c>
      <c r="CS7" s="675" t="str">
        <f>+'交②'!DV4</f>
        <v>-</v>
      </c>
      <c r="CT7" s="675" t="str">
        <f>+'交②'!DW4</f>
        <v>-</v>
      </c>
      <c r="CU7" s="677" t="str">
        <f>+'交②'!DX4</f>
        <v>-</v>
      </c>
      <c r="CV7" s="675" t="str">
        <f>+'交②'!DY4</f>
        <v>-</v>
      </c>
      <c r="CW7" s="675" t="str">
        <f>+'交②'!DZ4</f>
        <v>-</v>
      </c>
      <c r="CX7" s="675" t="str">
        <f>+'交②'!EA4</f>
        <v>-</v>
      </c>
      <c r="CY7" s="677" t="str">
        <f>+'交②'!EB4</f>
        <v>-</v>
      </c>
      <c r="CZ7" s="675" t="str">
        <f>+'交②'!EC4</f>
        <v>-</v>
      </c>
      <c r="DA7" s="675" t="str">
        <f>+'交②'!ED4</f>
        <v>-</v>
      </c>
      <c r="DB7" s="675" t="str">
        <f>+'交②'!EE4</f>
        <v>-</v>
      </c>
      <c r="DC7" s="675" t="str">
        <f>+'交②'!EF4</f>
        <v>-</v>
      </c>
      <c r="DD7" s="675" t="str">
        <f>+'交②'!EG4</f>
        <v>-</v>
      </c>
      <c r="DE7" s="675" t="str">
        <f>+'交②'!EH4</f>
        <v>-</v>
      </c>
      <c r="DF7" s="675" t="str">
        <f>+'交②'!EI4</f>
        <v>-</v>
      </c>
      <c r="DG7" s="675" t="str">
        <f>+'交②'!EJ4</f>
        <v>-</v>
      </c>
      <c r="DH7" s="743" t="str">
        <f>+'交②'!EK4</f>
        <v>-</v>
      </c>
      <c r="DI7" s="739" t="str">
        <f>+'交③'!BA4</f>
        <v>-</v>
      </c>
      <c r="DJ7" s="675" t="str">
        <f>+'交③'!BB4</f>
        <v>-</v>
      </c>
      <c r="DK7" s="675" t="str">
        <f>+'交③'!BC4</f>
        <v>-</v>
      </c>
      <c r="DL7" s="675" t="str">
        <f>+'交③'!BD4</f>
        <v>-</v>
      </c>
      <c r="DM7" s="675" t="str">
        <f>+'交③'!BE4</f>
        <v>-</v>
      </c>
      <c r="DN7" s="675" t="str">
        <f>+'交③'!BF4</f>
        <v>-</v>
      </c>
      <c r="DO7" s="675" t="str">
        <f>+'交③'!BG4</f>
        <v>-</v>
      </c>
      <c r="DP7" s="675" t="str">
        <f>+'交③'!BH4</f>
        <v>-</v>
      </c>
      <c r="DQ7" s="675" t="str">
        <f>+'交③'!BI4</f>
        <v>-</v>
      </c>
      <c r="DR7" s="675" t="str">
        <f>+'交③'!BJ4</f>
        <v>-</v>
      </c>
      <c r="DS7" s="675" t="str">
        <f>+'交③'!BK4</f>
        <v>-</v>
      </c>
      <c r="DT7" s="675" t="str">
        <f>+'交③'!BP4</f>
        <v>-</v>
      </c>
      <c r="DU7" s="675" t="str">
        <f>+'交③'!BQ4</f>
        <v>-</v>
      </c>
      <c r="DV7" s="675" t="str">
        <f>+'交③'!BR4</f>
        <v>-</v>
      </c>
      <c r="DW7" s="675" t="str">
        <f>+'交③'!BS4</f>
        <v>-</v>
      </c>
      <c r="DX7" s="675" t="str">
        <f>+'交③'!BT4</f>
        <v>-</v>
      </c>
      <c r="DY7" s="675" t="str">
        <f>+'交③'!BU4</f>
        <v>-</v>
      </c>
      <c r="DZ7" s="675" t="str">
        <f>+'交③'!BV4</f>
        <v>-</v>
      </c>
      <c r="EA7" s="675" t="str">
        <f>+'交③'!BW4</f>
        <v>-</v>
      </c>
      <c r="EB7" s="675" t="str">
        <f>+'交③'!BX4</f>
        <v>-</v>
      </c>
      <c r="EC7" s="675" t="str">
        <f>+'交③'!BY4</f>
        <v>-</v>
      </c>
      <c r="ED7" s="675" t="str">
        <f>+'交③'!BZ4</f>
        <v>-</v>
      </c>
      <c r="EE7" s="675" t="str">
        <f>+'交③'!CA4</f>
        <v>-</v>
      </c>
      <c r="EF7" s="675" t="str">
        <f>+'交③'!CB4</f>
        <v>-</v>
      </c>
      <c r="EG7" s="675" t="str">
        <f>+'交③'!CC4</f>
        <v>-</v>
      </c>
      <c r="EH7" s="675" t="str">
        <f>+'交③'!CD4</f>
        <v>-</v>
      </c>
      <c r="EI7" s="675" t="str">
        <f>+'交③'!CE4</f>
        <v>-</v>
      </c>
      <c r="EJ7" s="675" t="str">
        <f>+'交③'!CF4</f>
        <v>-</v>
      </c>
      <c r="EK7" s="675" t="str">
        <f>+'交③'!CG4</f>
        <v>-</v>
      </c>
      <c r="EL7" s="675" t="str">
        <f>+'交③'!CL4</f>
        <v>-</v>
      </c>
      <c r="EM7" s="675" t="str">
        <f>+'交③'!CM4</f>
        <v>-</v>
      </c>
      <c r="EN7" s="675" t="str">
        <f>+'交③'!CN4</f>
        <v>-</v>
      </c>
      <c r="EO7" s="675" t="str">
        <f>+'交③'!CO4</f>
        <v>-</v>
      </c>
      <c r="EP7" s="675" t="str">
        <f>+'交③'!CP4</f>
        <v>-</v>
      </c>
      <c r="EQ7" s="675" t="str">
        <f>+'交③'!CQ4</f>
        <v>-</v>
      </c>
      <c r="ER7" s="675" t="str">
        <f>+'交③'!CR4</f>
        <v>-</v>
      </c>
      <c r="ES7" s="675" t="str">
        <f>+'交③'!CS4</f>
        <v>-</v>
      </c>
      <c r="ET7" s="675" t="str">
        <f>+'交③'!CT4</f>
        <v>-</v>
      </c>
      <c r="EU7" s="675" t="str">
        <f>+'交③'!CU4</f>
        <v>-</v>
      </c>
      <c r="EV7" s="675" t="str">
        <f>+'交③'!CV4</f>
        <v>-</v>
      </c>
      <c r="EW7" s="675" t="str">
        <f>+'交③'!CW4</f>
        <v>-</v>
      </c>
      <c r="EX7" s="675" t="str">
        <f>+'交③'!CX4</f>
        <v>-</v>
      </c>
      <c r="EY7" s="675" t="str">
        <f>+'交③'!CY4</f>
        <v>-</v>
      </c>
      <c r="EZ7" s="675" t="str">
        <f>+'交③'!DD4</f>
        <v>-</v>
      </c>
      <c r="FA7" s="675" t="str">
        <f>+'交③'!DE4</f>
        <v>-</v>
      </c>
      <c r="FB7" s="675" t="str">
        <f>+'交③'!DF4</f>
        <v>-</v>
      </c>
      <c r="FC7" s="675" t="str">
        <f>+'交③'!DG4</f>
        <v>-</v>
      </c>
      <c r="FD7" s="675" t="str">
        <f>+'交③'!DH4</f>
        <v>-</v>
      </c>
      <c r="FE7" s="675" t="str">
        <f>+'交③'!DI4</f>
        <v>-</v>
      </c>
      <c r="FF7" s="675" t="str">
        <f>+'交③'!DJ4</f>
        <v>-</v>
      </c>
      <c r="FG7" s="675" t="str">
        <f>+'交③'!DS4</f>
        <v>-</v>
      </c>
      <c r="FH7" s="678">
        <f>+'交③'!DT4</f>
        <v>0</v>
      </c>
      <c r="FI7" s="674" t="str">
        <f>+'交③別添'!BA4</f>
        <v>-</v>
      </c>
      <c r="FJ7" s="675" t="str">
        <f>+'交③別添'!BB4</f>
        <v>-</v>
      </c>
      <c r="FK7" s="675" t="str">
        <f>+'交③別添'!BC4</f>
        <v>-</v>
      </c>
      <c r="FL7" s="675" t="str">
        <f>+'交③別添'!BD4</f>
        <v>-</v>
      </c>
      <c r="FM7" s="675" t="str">
        <f>+'交③別添'!BE4</f>
        <v>-</v>
      </c>
      <c r="FN7" s="675" t="str">
        <f>+'交③別添'!BF4</f>
        <v>-</v>
      </c>
      <c r="FO7" s="675" t="str">
        <f>+'交③別添'!BG4</f>
        <v>-</v>
      </c>
      <c r="FP7" s="675" t="str">
        <f>+'交③別添'!BH4</f>
        <v>-</v>
      </c>
      <c r="FQ7" s="675" t="str">
        <f>+'交③別添'!BI4</f>
        <v>-</v>
      </c>
      <c r="FR7" s="675">
        <f>+'交③別添'!BJ4</f>
        <v>0</v>
      </c>
      <c r="FS7" s="678">
        <f>+'交③別添'!BK4</f>
        <v>0</v>
      </c>
      <c r="FT7" s="744" t="str">
        <f>+'交④'!BA4</f>
        <v>-</v>
      </c>
      <c r="FU7" s="741" t="str">
        <f>+'交④'!BB4</f>
        <v>-</v>
      </c>
      <c r="FV7" s="675" t="str">
        <f>+'交④'!BC4</f>
        <v>-</v>
      </c>
      <c r="FW7" s="675" t="str">
        <f>+'交④'!BD4</f>
        <v>-</v>
      </c>
      <c r="FX7" s="675" t="str">
        <f>+'交④'!BE4</f>
        <v>-</v>
      </c>
      <c r="FY7" s="675" t="str">
        <f>+'交④'!BF4</f>
        <v>-</v>
      </c>
      <c r="FZ7" s="675" t="str">
        <f>+'交④'!BG4</f>
        <v>-</v>
      </c>
      <c r="GA7" s="675" t="str">
        <f>+'交④'!BH4</f>
        <v>-</v>
      </c>
      <c r="GB7" s="675" t="str">
        <f>+'交④'!BI4</f>
        <v>-</v>
      </c>
      <c r="GC7" s="675" t="str">
        <f>+'交④'!BJ4</f>
        <v>-</v>
      </c>
      <c r="GD7" s="676" t="str">
        <f>+'交④'!BK4</f>
        <v>-</v>
      </c>
      <c r="GE7" s="745" t="str">
        <f>+'交④'!BL4</f>
        <v>-</v>
      </c>
      <c r="GF7" s="741" t="str">
        <f>+'交④'!BM4</f>
        <v>-</v>
      </c>
      <c r="GG7" s="675" t="str">
        <f>+'交④'!BN4</f>
        <v>-</v>
      </c>
      <c r="GH7" s="675" t="str">
        <f>+'交④'!BO4</f>
        <v>-</v>
      </c>
      <c r="GI7" s="675" t="str">
        <f>+'交④'!BP4</f>
        <v>-</v>
      </c>
      <c r="GJ7" s="675" t="str">
        <f>+'交④'!BQ4</f>
        <v>-</v>
      </c>
      <c r="GK7" s="675" t="str">
        <f>+'交④'!BR4</f>
        <v>-</v>
      </c>
      <c r="GL7" s="675" t="str">
        <f>+'交④'!BS4</f>
        <v>-</v>
      </c>
      <c r="GM7" s="675" t="str">
        <f>+'交④'!BT4</f>
        <v>-</v>
      </c>
      <c r="GN7" s="675" t="str">
        <f>+'交④'!BU4</f>
        <v>-</v>
      </c>
      <c r="GO7" s="675" t="str">
        <f>+'交④'!BV4</f>
        <v>-</v>
      </c>
      <c r="GP7" s="740" t="str">
        <f>+'交④'!BW4</f>
        <v>-</v>
      </c>
      <c r="GQ7" s="745" t="str">
        <f>+'交④'!BX4</f>
        <v>-</v>
      </c>
      <c r="GR7" s="742" t="str">
        <f>+'交④'!BY4</f>
        <v>-</v>
      </c>
      <c r="GS7" s="675" t="str">
        <f>+'交④'!BZ4</f>
        <v>-</v>
      </c>
      <c r="GT7" s="675" t="str">
        <f>+'交④'!CA4</f>
        <v>-</v>
      </c>
      <c r="GU7" s="676" t="str">
        <f>+'交④'!CC4</f>
        <v>-</v>
      </c>
      <c r="GV7" s="741" t="str">
        <f>+'交④'!CD4</f>
        <v>-</v>
      </c>
      <c r="GW7" s="675" t="str">
        <f>+'交④'!CE4</f>
        <v>-</v>
      </c>
      <c r="GX7" s="675" t="str">
        <f>+'交④'!CF4</f>
        <v>-</v>
      </c>
      <c r="GY7" s="740" t="str">
        <f>+'交④'!CG4</f>
        <v>-</v>
      </c>
      <c r="GZ7" s="742" t="str">
        <f>+'交④'!CH4</f>
        <v>-</v>
      </c>
      <c r="HA7" s="675" t="str">
        <f>+'交④'!CI4</f>
        <v>-</v>
      </c>
      <c r="HB7" s="675" t="str">
        <f>+'交④'!CJ4</f>
        <v>-</v>
      </c>
      <c r="HC7" s="676" t="str">
        <f>+'交④'!CK4</f>
        <v>-</v>
      </c>
      <c r="HD7" s="741" t="str">
        <f>+'交④'!CL4</f>
        <v>-</v>
      </c>
      <c r="HE7" s="675" t="str">
        <f>+'交④'!CM4</f>
        <v>-</v>
      </c>
      <c r="HF7" s="675" t="str">
        <f>+'交④'!CN4</f>
        <v>-</v>
      </c>
      <c r="HG7" s="740" t="str">
        <f>+'交④'!CO4</f>
        <v>-</v>
      </c>
      <c r="HH7" s="742" t="str">
        <f>+'交④'!CP4</f>
        <v>-</v>
      </c>
      <c r="HI7" s="675" t="str">
        <f>+'交④'!CQ4</f>
        <v>-</v>
      </c>
      <c r="HJ7" s="675" t="str">
        <f>+'交④'!CR4</f>
        <v>-</v>
      </c>
      <c r="HK7" s="678" t="str">
        <f>+'交④'!CS4</f>
        <v>-</v>
      </c>
      <c r="HL7" s="739" t="str">
        <f>+'交⑤'!BA4</f>
        <v>-</v>
      </c>
      <c r="HM7" s="675" t="str">
        <f>+'交⑤'!BB4</f>
        <v>-</v>
      </c>
      <c r="HN7" s="675" t="str">
        <f>+'交⑤'!BC4</f>
        <v>-</v>
      </c>
      <c r="HO7" s="675" t="str">
        <f>+'交⑤'!BD4</f>
        <v>-</v>
      </c>
      <c r="HP7" s="676" t="str">
        <f>+'交⑤'!BE4</f>
        <v>-</v>
      </c>
      <c r="HQ7" s="741" t="str">
        <f>+'交⑤'!BJ4</f>
        <v>-</v>
      </c>
      <c r="HR7" s="675" t="str">
        <f>+'交⑤'!BK4</f>
        <v>-</v>
      </c>
      <c r="HS7" s="675" t="str">
        <f>+'交⑤'!BL4</f>
        <v>-</v>
      </c>
      <c r="HT7" s="677" t="str">
        <f>+'交⑤'!BM4</f>
        <v>-</v>
      </c>
      <c r="HU7" s="675" t="str">
        <f>+'交⑤'!BN4</f>
        <v>-</v>
      </c>
      <c r="HV7" s="675" t="str">
        <f>+'交⑤'!BO4</f>
        <v>-</v>
      </c>
      <c r="HW7" s="675" t="str">
        <f>+'交⑤'!BP4</f>
        <v>-</v>
      </c>
      <c r="HX7" s="675" t="str">
        <f>+'交⑤'!BQ4</f>
        <v>-</v>
      </c>
      <c r="HY7" s="675" t="str">
        <f>+'交⑤'!BS4</f>
        <v>-</v>
      </c>
      <c r="HZ7" s="740" t="str">
        <f>+'交⑤'!BT4</f>
        <v>-</v>
      </c>
      <c r="IA7" s="741" t="str">
        <f>+'交⑤'!BU4</f>
        <v>-</v>
      </c>
      <c r="IB7" s="675" t="str">
        <f>+'交⑤'!BV4</f>
        <v>-</v>
      </c>
      <c r="IC7" s="675">
        <f>+'交⑤'!BW4</f>
        <v>1.25</v>
      </c>
      <c r="ID7" s="677" t="str">
        <f>+'交⑤'!BX4</f>
        <v>-</v>
      </c>
      <c r="IE7" s="675" t="str">
        <f>+'交⑤'!BY4</f>
        <v>-</v>
      </c>
      <c r="IF7" s="675" t="str">
        <f>+'交⑤'!BZ4</f>
        <v>-</v>
      </c>
      <c r="IG7" s="675" t="str">
        <f>+'交⑤'!CA4</f>
        <v>-</v>
      </c>
      <c r="IH7" s="675" t="str">
        <f>+'交⑤'!CB4</f>
        <v>-</v>
      </c>
      <c r="II7" s="675" t="str">
        <f>+'交⑤'!CD4</f>
        <v>-</v>
      </c>
      <c r="IJ7" s="740" t="str">
        <f>+'交⑤'!CE4</f>
        <v>-</v>
      </c>
      <c r="IK7" s="742" t="str">
        <f>+'交⑤'!CF4</f>
        <v>-</v>
      </c>
      <c r="IL7" s="675" t="str">
        <f>+'交⑤'!CG4</f>
        <v>-</v>
      </c>
      <c r="IM7" s="675" t="str">
        <f>+'交⑤'!CH4</f>
        <v>-</v>
      </c>
      <c r="IN7" s="677" t="str">
        <f>+'交⑤'!CI4</f>
        <v>-</v>
      </c>
      <c r="IO7" s="675" t="str">
        <f>+'交⑤'!CJ4</f>
        <v>-</v>
      </c>
      <c r="IP7" s="675" t="str">
        <f>+'交⑤'!CK4</f>
        <v>-</v>
      </c>
      <c r="IQ7" s="675" t="str">
        <f>+'交⑤'!CL4</f>
        <v>-</v>
      </c>
      <c r="IR7" s="675" t="str">
        <f>+'交⑤'!CM4</f>
        <v>-</v>
      </c>
      <c r="IS7" s="675" t="str">
        <f>+'交⑤'!CO4</f>
        <v>-</v>
      </c>
      <c r="IT7" s="678" t="str">
        <f>+'交⑤'!CP4</f>
        <v>-</v>
      </c>
      <c r="IU7" s="684">
        <v>7</v>
      </c>
    </row>
    <row r="8" ht="12">
      <c r="IU8" s="684">
        <v>8</v>
      </c>
    </row>
    <row r="9" ht="12">
      <c r="IU9" s="684">
        <v>9</v>
      </c>
    </row>
    <row r="10" spans="1:255" ht="16.5" thickBot="1">
      <c r="A10" s="626">
        <v>1</v>
      </c>
      <c r="B10" s="626">
        <v>2</v>
      </c>
      <c r="C10" s="626">
        <v>3</v>
      </c>
      <c r="D10" s="626">
        <v>4</v>
      </c>
      <c r="E10" s="626">
        <v>5</v>
      </c>
      <c r="F10" s="626">
        <v>6</v>
      </c>
      <c r="G10" s="626">
        <v>7</v>
      </c>
      <c r="H10" s="626">
        <v>8</v>
      </c>
      <c r="I10" s="626">
        <v>9</v>
      </c>
      <c r="J10" s="626">
        <v>10</v>
      </c>
      <c r="K10" s="626">
        <v>11</v>
      </c>
      <c r="L10" s="626">
        <v>12</v>
      </c>
      <c r="M10" s="626">
        <v>13</v>
      </c>
      <c r="N10" s="626">
        <v>14</v>
      </c>
      <c r="O10" s="626">
        <v>15</v>
      </c>
      <c r="P10" s="626">
        <v>16</v>
      </c>
      <c r="Q10" s="626">
        <v>17</v>
      </c>
      <c r="R10" s="626">
        <v>18</v>
      </c>
      <c r="S10" s="626">
        <v>19</v>
      </c>
      <c r="T10" s="626">
        <v>20</v>
      </c>
      <c r="U10" s="626">
        <v>21</v>
      </c>
      <c r="V10" s="626">
        <v>22</v>
      </c>
      <c r="W10" s="626">
        <v>23</v>
      </c>
      <c r="X10" s="626">
        <v>24</v>
      </c>
      <c r="Y10" s="626">
        <v>25</v>
      </c>
      <c r="Z10" s="626">
        <v>26</v>
      </c>
      <c r="AA10" s="626">
        <v>27</v>
      </c>
      <c r="AB10" s="626">
        <v>28</v>
      </c>
      <c r="AC10" s="626">
        <v>29</v>
      </c>
      <c r="AD10" s="626">
        <v>30</v>
      </c>
      <c r="AE10" s="626">
        <v>31</v>
      </c>
      <c r="AF10" s="626"/>
      <c r="AG10" s="626"/>
      <c r="AH10" s="626"/>
      <c r="AI10" s="626"/>
      <c r="AJ10" s="626"/>
      <c r="AK10" s="626"/>
      <c r="AL10" s="626"/>
      <c r="AM10" s="626"/>
      <c r="AN10" s="626"/>
      <c r="AO10" s="626"/>
      <c r="AP10" s="626"/>
      <c r="AQ10" s="626"/>
      <c r="AR10" s="626"/>
      <c r="AS10" s="626"/>
      <c r="AT10" s="626"/>
      <c r="AU10" s="626"/>
      <c r="AV10" s="626"/>
      <c r="AW10" s="626"/>
      <c r="AX10" s="626"/>
      <c r="AY10" s="626"/>
      <c r="AZ10" s="626"/>
      <c r="BA10" s="626"/>
      <c r="BB10" s="626"/>
      <c r="BC10" s="626"/>
      <c r="BD10" s="626"/>
      <c r="BE10" s="626"/>
      <c r="BF10" s="626"/>
      <c r="BG10" s="626"/>
      <c r="BH10" s="626"/>
      <c r="BI10" s="626"/>
      <c r="BJ10" s="626"/>
      <c r="BK10" s="626"/>
      <c r="IU10" s="684">
        <v>10</v>
      </c>
    </row>
    <row r="11" spans="1:255" ht="19.5">
      <c r="A11" s="650">
        <v>89</v>
      </c>
      <c r="B11" s="651">
        <v>90</v>
      </c>
      <c r="C11" s="652">
        <v>91</v>
      </c>
      <c r="D11" s="650">
        <v>127</v>
      </c>
      <c r="E11" s="651">
        <v>128</v>
      </c>
      <c r="F11" s="651">
        <v>129</v>
      </c>
      <c r="G11" s="652">
        <v>130</v>
      </c>
      <c r="H11" s="650">
        <v>149</v>
      </c>
      <c r="I11" s="651">
        <v>150</v>
      </c>
      <c r="J11" s="651">
        <v>151</v>
      </c>
      <c r="K11" s="652">
        <v>152</v>
      </c>
      <c r="L11" s="650">
        <v>167</v>
      </c>
      <c r="M11" s="651">
        <v>168</v>
      </c>
      <c r="N11" s="651">
        <v>169</v>
      </c>
      <c r="O11" s="652">
        <v>170</v>
      </c>
      <c r="P11" s="650">
        <v>178</v>
      </c>
      <c r="Q11" s="651">
        <v>179</v>
      </c>
      <c r="R11" s="651">
        <v>180</v>
      </c>
      <c r="S11" s="651">
        <v>181</v>
      </c>
      <c r="T11" s="651">
        <v>182</v>
      </c>
      <c r="U11" s="651">
        <v>183</v>
      </c>
      <c r="V11" s="651">
        <v>184</v>
      </c>
      <c r="W11" s="652">
        <v>185</v>
      </c>
      <c r="X11" s="660">
        <v>225</v>
      </c>
      <c r="Y11" s="650">
        <v>248</v>
      </c>
      <c r="Z11" s="651">
        <v>249</v>
      </c>
      <c r="AA11" s="651">
        <v>250</v>
      </c>
      <c r="AB11" s="652">
        <v>251</v>
      </c>
      <c r="AC11" s="660">
        <v>260</v>
      </c>
      <c r="AD11" s="660">
        <v>271</v>
      </c>
      <c r="AE11" s="660">
        <v>282</v>
      </c>
      <c r="IU11" s="684">
        <v>11</v>
      </c>
    </row>
    <row r="12" spans="1:255" ht="19.5" customHeight="1">
      <c r="A12" s="1672"/>
      <c r="B12" s="1673"/>
      <c r="C12" s="1674"/>
      <c r="D12" s="1675"/>
      <c r="E12" s="1676"/>
      <c r="F12" s="1676"/>
      <c r="G12" s="1676"/>
      <c r="H12" s="1676"/>
      <c r="I12" s="1676"/>
      <c r="J12" s="1676"/>
      <c r="K12" s="1676"/>
      <c r="L12" s="1676"/>
      <c r="M12" s="1676"/>
      <c r="N12" s="1676"/>
      <c r="O12" s="1676"/>
      <c r="P12" s="1676"/>
      <c r="Q12" s="1676"/>
      <c r="R12" s="1676"/>
      <c r="S12" s="1676"/>
      <c r="T12" s="1676"/>
      <c r="U12" s="1676"/>
      <c r="V12" s="1676"/>
      <c r="W12" s="1677"/>
      <c r="X12" s="661"/>
      <c r="Y12" s="1678"/>
      <c r="Z12" s="1679"/>
      <c r="AA12" s="1679"/>
      <c r="AB12" s="1679"/>
      <c r="AC12" s="1679"/>
      <c r="AD12" s="1679"/>
      <c r="AE12" s="1680"/>
      <c r="IU12" s="684">
        <v>12</v>
      </c>
    </row>
    <row r="13" spans="1:255" ht="60" customHeight="1">
      <c r="A13" s="653" t="s">
        <v>26</v>
      </c>
      <c r="B13" s="624"/>
      <c r="C13" s="654"/>
      <c r="D13" s="653" t="s">
        <v>743</v>
      </c>
      <c r="E13" s="624"/>
      <c r="F13" s="624"/>
      <c r="G13" s="654"/>
      <c r="H13" s="653" t="s">
        <v>744</v>
      </c>
      <c r="I13" s="624"/>
      <c r="J13" s="624"/>
      <c r="K13" s="654"/>
      <c r="L13" s="653" t="s">
        <v>745</v>
      </c>
      <c r="M13" s="624"/>
      <c r="N13" s="624"/>
      <c r="O13" s="654"/>
      <c r="P13" s="653" t="s">
        <v>748</v>
      </c>
      <c r="Q13" s="624"/>
      <c r="R13" s="624"/>
      <c r="S13" s="624"/>
      <c r="T13" s="624"/>
      <c r="U13" s="624"/>
      <c r="V13" s="624"/>
      <c r="W13" s="654"/>
      <c r="X13" s="662"/>
      <c r="Y13" s="653"/>
      <c r="Z13" s="624"/>
      <c r="AA13" s="624"/>
      <c r="AB13" s="654"/>
      <c r="AC13" s="662"/>
      <c r="AD13" s="662"/>
      <c r="AE13" s="662"/>
      <c r="IU13" s="684">
        <v>13</v>
      </c>
    </row>
    <row r="14" spans="1:255" ht="60" customHeight="1">
      <c r="A14" s="655" t="s">
        <v>676</v>
      </c>
      <c r="B14" s="625" t="s">
        <v>755</v>
      </c>
      <c r="C14" s="656" t="s">
        <v>679</v>
      </c>
      <c r="D14" s="655" t="s">
        <v>676</v>
      </c>
      <c r="E14" s="625" t="s">
        <v>677</v>
      </c>
      <c r="F14" s="625" t="s">
        <v>678</v>
      </c>
      <c r="G14" s="656" t="s">
        <v>679</v>
      </c>
      <c r="H14" s="655" t="s">
        <v>676</v>
      </c>
      <c r="I14" s="625" t="s">
        <v>677</v>
      </c>
      <c r="J14" s="625" t="s">
        <v>678</v>
      </c>
      <c r="K14" s="656" t="s">
        <v>679</v>
      </c>
      <c r="L14" s="655" t="s">
        <v>676</v>
      </c>
      <c r="M14" s="625" t="s">
        <v>677</v>
      </c>
      <c r="N14" s="625" t="s">
        <v>678</v>
      </c>
      <c r="O14" s="656" t="s">
        <v>679</v>
      </c>
      <c r="P14" s="655" t="s">
        <v>676</v>
      </c>
      <c r="Q14" s="625" t="s">
        <v>677</v>
      </c>
      <c r="R14" s="625" t="s">
        <v>678</v>
      </c>
      <c r="S14" s="625" t="s">
        <v>679</v>
      </c>
      <c r="T14" s="625" t="s">
        <v>679</v>
      </c>
      <c r="U14" s="625" t="s">
        <v>9</v>
      </c>
      <c r="V14" s="625" t="s">
        <v>4</v>
      </c>
      <c r="W14" s="656" t="s">
        <v>782</v>
      </c>
      <c r="X14" s="663" t="s">
        <v>749</v>
      </c>
      <c r="Y14" s="655" t="s">
        <v>783</v>
      </c>
      <c r="Z14" s="625" t="s">
        <v>784</v>
      </c>
      <c r="AA14" s="625" t="s">
        <v>785</v>
      </c>
      <c r="AB14" s="656" t="s">
        <v>763</v>
      </c>
      <c r="AC14" s="663" t="s">
        <v>754</v>
      </c>
      <c r="AD14" s="663" t="s">
        <v>754</v>
      </c>
      <c r="AE14" s="663" t="s">
        <v>754</v>
      </c>
      <c r="IU14" s="684">
        <v>14</v>
      </c>
    </row>
    <row r="15" spans="1:255" ht="199.5" customHeight="1" thickBot="1">
      <c r="A15" s="657" t="str">
        <f>+'交②'!DK4</f>
        <v>-</v>
      </c>
      <c r="B15" s="658" t="str">
        <f>+'交②'!DL4</f>
        <v>-</v>
      </c>
      <c r="C15" s="659" t="str">
        <f>+'交②'!DM4</f>
        <v>-</v>
      </c>
      <c r="D15" s="657">
        <f>+'交③'!BL4</f>
        <v>0</v>
      </c>
      <c r="E15" s="658">
        <f>+'交③'!BM4</f>
        <v>0</v>
      </c>
      <c r="F15" s="658">
        <f>+'交③'!BN4</f>
        <v>0</v>
      </c>
      <c r="G15" s="659">
        <f>+'交③'!BO4</f>
        <v>0</v>
      </c>
      <c r="H15" s="657">
        <f>+'交③'!CH4</f>
        <v>0</v>
      </c>
      <c r="I15" s="658">
        <f>+'交③'!CI4</f>
        <v>0</v>
      </c>
      <c r="J15" s="658">
        <f>+'交③'!CJ4</f>
        <v>0</v>
      </c>
      <c r="K15" s="659">
        <f>+'交③'!CK4</f>
        <v>0</v>
      </c>
      <c r="L15" s="657">
        <f>+'交③'!CZ4</f>
        <v>0</v>
      </c>
      <c r="M15" s="658">
        <f>+'交③'!DA4</f>
        <v>0</v>
      </c>
      <c r="N15" s="658">
        <f>+'交③'!DB4</f>
        <v>0</v>
      </c>
      <c r="O15" s="659">
        <f>+'交③'!DC4</f>
        <v>0</v>
      </c>
      <c r="P15" s="657">
        <f>+'交③'!DK4</f>
        <v>0</v>
      </c>
      <c r="Q15" s="658">
        <f>+'交③'!DL4</f>
        <v>0</v>
      </c>
      <c r="R15" s="658">
        <f>+'交③'!DM4</f>
        <v>0</v>
      </c>
      <c r="S15" s="658">
        <f>+'交③'!DN4</f>
        <v>0</v>
      </c>
      <c r="T15" s="658">
        <f>+'交③'!DO4</f>
        <v>0</v>
      </c>
      <c r="U15" s="658">
        <f>+'交③'!DP4</f>
        <v>0</v>
      </c>
      <c r="V15" s="658">
        <f>+'交③'!DQ4</f>
        <v>0</v>
      </c>
      <c r="W15" s="659">
        <f>+'交③'!DR4</f>
        <v>0</v>
      </c>
      <c r="X15" s="664">
        <f>+'交④'!CB4</f>
        <v>0</v>
      </c>
      <c r="Y15" s="657" t="str">
        <f>+'交⑤'!BF4</f>
        <v>-</v>
      </c>
      <c r="Z15" s="658" t="str">
        <f>+'交⑤'!BG4</f>
        <v>-</v>
      </c>
      <c r="AA15" s="658" t="str">
        <f>+'交⑤'!BH4</f>
        <v>-</v>
      </c>
      <c r="AB15" s="659" t="str">
        <f>+'交⑤'!BI4</f>
        <v>-</v>
      </c>
      <c r="AC15" s="664" t="str">
        <f>+'交⑤'!BR4</f>
        <v>-</v>
      </c>
      <c r="AD15" s="664" t="str">
        <f>+'交⑤'!CC4</f>
        <v>-</v>
      </c>
      <c r="AE15" s="664" t="str">
        <f>+'交⑤'!CN4</f>
        <v>-</v>
      </c>
      <c r="IU15" s="746">
        <v>15</v>
      </c>
    </row>
    <row r="17" ht="12" hidden="1"/>
    <row r="18" ht="12" hidden="1"/>
    <row r="19" ht="12" hidden="1"/>
    <row r="20" ht="12" hidden="1"/>
    <row r="21" ht="12" hidden="1"/>
    <row r="22" ht="12" hidden="1"/>
    <row r="23" ht="12" hidden="1"/>
    <row r="25" spans="1:242" ht="12" customHeight="1">
      <c r="A25" s="626">
        <v>1</v>
      </c>
      <c r="B25" s="626">
        <v>2</v>
      </c>
      <c r="C25" s="626">
        <v>3</v>
      </c>
      <c r="D25" s="626">
        <v>4</v>
      </c>
      <c r="E25" s="626">
        <v>5</v>
      </c>
      <c r="F25" s="626">
        <v>6</v>
      </c>
      <c r="G25" s="626">
        <v>7</v>
      </c>
      <c r="H25" s="626">
        <v>8</v>
      </c>
      <c r="I25" s="626">
        <v>9</v>
      </c>
      <c r="J25" s="626">
        <v>10</v>
      </c>
      <c r="K25" s="626">
        <v>11</v>
      </c>
      <c r="L25" s="626">
        <v>12</v>
      </c>
      <c r="M25" s="626">
        <v>13</v>
      </c>
      <c r="N25" s="626">
        <v>14</v>
      </c>
      <c r="O25" s="626">
        <v>15</v>
      </c>
      <c r="P25" s="626">
        <v>16</v>
      </c>
      <c r="Q25" s="626">
        <v>17</v>
      </c>
      <c r="R25" s="626">
        <v>18</v>
      </c>
      <c r="S25" s="626">
        <v>19</v>
      </c>
      <c r="T25" s="626">
        <v>20</v>
      </c>
      <c r="U25" s="626">
        <v>21</v>
      </c>
      <c r="V25" s="626">
        <v>22</v>
      </c>
      <c r="W25" s="626">
        <v>23</v>
      </c>
      <c r="X25" s="626">
        <v>24</v>
      </c>
      <c r="Y25" s="626">
        <v>25</v>
      </c>
      <c r="Z25" s="626">
        <v>26</v>
      </c>
      <c r="AA25" s="626">
        <v>27</v>
      </c>
      <c r="AB25" s="626">
        <v>28</v>
      </c>
      <c r="AC25" s="626">
        <v>29</v>
      </c>
      <c r="AD25" s="626">
        <v>30</v>
      </c>
      <c r="AE25" s="626">
        <v>31</v>
      </c>
      <c r="AF25" s="626">
        <v>32</v>
      </c>
      <c r="AG25" s="626">
        <v>33</v>
      </c>
      <c r="AH25" s="626">
        <v>34</v>
      </c>
      <c r="AI25" s="626">
        <v>35</v>
      </c>
      <c r="AJ25" s="626">
        <v>36</v>
      </c>
      <c r="AK25" s="626">
        <v>37</v>
      </c>
      <c r="AL25" s="626">
        <v>38</v>
      </c>
      <c r="AM25" s="626">
        <v>39</v>
      </c>
      <c r="AN25" s="626">
        <v>40</v>
      </c>
      <c r="AO25" s="626">
        <v>41</v>
      </c>
      <c r="AP25" s="626">
        <v>42</v>
      </c>
      <c r="AQ25" s="626">
        <v>43</v>
      </c>
      <c r="AR25" s="626">
        <v>44</v>
      </c>
      <c r="AS25" s="626">
        <v>45</v>
      </c>
      <c r="AT25" s="626">
        <v>46</v>
      </c>
      <c r="AU25" s="626">
        <v>47</v>
      </c>
      <c r="AV25" s="626">
        <v>48</v>
      </c>
      <c r="AW25" s="626">
        <v>49</v>
      </c>
      <c r="AX25" s="626">
        <v>50</v>
      </c>
      <c r="AY25" s="626">
        <v>51</v>
      </c>
      <c r="AZ25" s="626">
        <v>52</v>
      </c>
      <c r="BA25" s="626">
        <v>53</v>
      </c>
      <c r="BB25" s="626">
        <v>54</v>
      </c>
      <c r="BC25" s="626">
        <v>55</v>
      </c>
      <c r="BD25" s="626">
        <v>56</v>
      </c>
      <c r="BE25" s="626">
        <v>57</v>
      </c>
      <c r="BF25" s="626">
        <v>58</v>
      </c>
      <c r="BG25" s="626">
        <v>59</v>
      </c>
      <c r="BH25" s="626">
        <v>60</v>
      </c>
      <c r="BI25" s="626">
        <v>61</v>
      </c>
      <c r="BJ25" s="626">
        <v>62</v>
      </c>
      <c r="BK25" s="626">
        <v>63</v>
      </c>
      <c r="BL25" s="626">
        <v>64</v>
      </c>
      <c r="BM25" s="626">
        <v>65</v>
      </c>
      <c r="BN25" s="626">
        <v>66</v>
      </c>
      <c r="BO25" s="626">
        <v>67</v>
      </c>
      <c r="BP25" s="626">
        <v>68</v>
      </c>
      <c r="BQ25" s="626">
        <v>69</v>
      </c>
      <c r="BR25" s="626">
        <v>70</v>
      </c>
      <c r="BS25" s="626">
        <v>71</v>
      </c>
      <c r="BT25" s="626">
        <v>72</v>
      </c>
      <c r="BU25" s="626">
        <v>73</v>
      </c>
      <c r="BV25" s="626">
        <v>74</v>
      </c>
      <c r="BW25" s="626">
        <v>75</v>
      </c>
      <c r="BX25" s="626">
        <v>76</v>
      </c>
      <c r="BY25" s="626">
        <v>77</v>
      </c>
      <c r="BZ25" s="626">
        <v>78</v>
      </c>
      <c r="CA25" s="626">
        <v>79</v>
      </c>
      <c r="CB25" s="626">
        <v>80</v>
      </c>
      <c r="CC25" s="626">
        <v>81</v>
      </c>
      <c r="CD25" s="626">
        <v>82</v>
      </c>
      <c r="CE25" s="626">
        <v>83</v>
      </c>
      <c r="CF25" s="626">
        <v>84</v>
      </c>
      <c r="CG25" s="626">
        <v>85</v>
      </c>
      <c r="CH25" s="626">
        <v>86</v>
      </c>
      <c r="CI25" s="626">
        <v>87</v>
      </c>
      <c r="CJ25" s="626">
        <v>88</v>
      </c>
      <c r="CN25" s="626">
        <v>89</v>
      </c>
      <c r="CO25" s="626">
        <v>90</v>
      </c>
      <c r="CP25" s="626">
        <v>91</v>
      </c>
      <c r="CQ25" s="626">
        <v>92</v>
      </c>
      <c r="CR25" s="626">
        <v>93</v>
      </c>
      <c r="CS25" s="626">
        <v>94</v>
      </c>
      <c r="CT25" s="626">
        <v>95</v>
      </c>
      <c r="CU25" s="626">
        <v>96</v>
      </c>
      <c r="CV25" s="626">
        <v>97</v>
      </c>
      <c r="CW25" s="626">
        <v>98</v>
      </c>
      <c r="CX25" s="626">
        <v>99</v>
      </c>
      <c r="CY25" s="626">
        <v>100</v>
      </c>
      <c r="CZ25" s="626">
        <v>101</v>
      </c>
      <c r="DA25" s="626">
        <v>102</v>
      </c>
      <c r="DB25" s="626">
        <v>103</v>
      </c>
      <c r="DC25" s="626">
        <v>104</v>
      </c>
      <c r="DD25" s="626">
        <v>105</v>
      </c>
      <c r="DE25" s="626">
        <v>106</v>
      </c>
      <c r="DF25" s="626">
        <v>107</v>
      </c>
      <c r="DG25" s="626">
        <v>108</v>
      </c>
      <c r="DH25" s="626">
        <v>109</v>
      </c>
      <c r="DI25" s="626">
        <v>110</v>
      </c>
      <c r="DJ25" s="626">
        <v>111</v>
      </c>
      <c r="DK25" s="626">
        <v>112</v>
      </c>
      <c r="DL25" s="626">
        <v>113</v>
      </c>
      <c r="DM25" s="626">
        <v>114</v>
      </c>
      <c r="DN25" s="626">
        <v>115</v>
      </c>
      <c r="DO25" s="626">
        <v>116</v>
      </c>
      <c r="DP25" s="626">
        <v>117</v>
      </c>
      <c r="DQ25" s="626">
        <v>118</v>
      </c>
      <c r="DR25" s="626">
        <v>119</v>
      </c>
      <c r="DS25" s="626">
        <v>120</v>
      </c>
      <c r="DT25" s="626">
        <v>121</v>
      </c>
      <c r="DU25" s="626">
        <v>122</v>
      </c>
      <c r="DV25" s="626">
        <v>123</v>
      </c>
      <c r="DW25" s="626"/>
      <c r="DX25" s="626"/>
      <c r="DY25" s="626"/>
      <c r="DZ25" s="626"/>
      <c r="EA25" s="626">
        <v>124</v>
      </c>
      <c r="EB25" s="626">
        <v>125</v>
      </c>
      <c r="EC25" s="626">
        <v>126</v>
      </c>
      <c r="ED25" s="626">
        <v>127</v>
      </c>
      <c r="EE25" s="626">
        <v>128</v>
      </c>
      <c r="EF25" s="626">
        <v>129</v>
      </c>
      <c r="EG25" s="626">
        <v>130</v>
      </c>
      <c r="EH25" s="626">
        <v>131</v>
      </c>
      <c r="EI25" s="626">
        <v>132</v>
      </c>
      <c r="EJ25" s="626">
        <v>133</v>
      </c>
      <c r="EK25" s="626">
        <v>134</v>
      </c>
      <c r="EL25" s="626">
        <v>135</v>
      </c>
      <c r="EM25" s="626">
        <v>136</v>
      </c>
      <c r="EN25" s="626">
        <v>137</v>
      </c>
      <c r="EO25" s="626">
        <v>138</v>
      </c>
      <c r="EP25" s="626">
        <v>139</v>
      </c>
      <c r="EQ25" s="626">
        <v>140</v>
      </c>
      <c r="ER25" s="626">
        <v>141</v>
      </c>
      <c r="ES25" s="626"/>
      <c r="ET25" s="626"/>
      <c r="EU25" s="626"/>
      <c r="EV25" s="626"/>
      <c r="EW25" s="626">
        <v>142</v>
      </c>
      <c r="EX25" s="626">
        <v>143</v>
      </c>
      <c r="EY25" s="626">
        <v>144</v>
      </c>
      <c r="EZ25" s="626">
        <v>145</v>
      </c>
      <c r="FA25" s="626">
        <v>146</v>
      </c>
      <c r="FB25" s="626">
        <v>147</v>
      </c>
      <c r="FC25" s="626">
        <v>148</v>
      </c>
      <c r="FD25" s="626">
        <v>149</v>
      </c>
      <c r="FE25" s="626">
        <v>150</v>
      </c>
      <c r="FF25" s="626">
        <v>151</v>
      </c>
      <c r="FG25" s="626">
        <v>152</v>
      </c>
      <c r="FH25" s="626">
        <v>153</v>
      </c>
      <c r="FI25" s="626">
        <v>154</v>
      </c>
      <c r="FJ25" s="626">
        <v>155</v>
      </c>
      <c r="FK25" s="626"/>
      <c r="FL25" s="626"/>
      <c r="FM25" s="626"/>
      <c r="FN25" s="626"/>
      <c r="FO25" s="626">
        <v>156</v>
      </c>
      <c r="FP25" s="626">
        <v>157</v>
      </c>
      <c r="FQ25" s="626">
        <v>158</v>
      </c>
      <c r="FR25" s="626">
        <v>159</v>
      </c>
      <c r="FS25" s="626">
        <v>160</v>
      </c>
      <c r="FT25" s="626">
        <v>161</v>
      </c>
      <c r="FU25" s="626">
        <v>162</v>
      </c>
      <c r="FV25" s="626"/>
      <c r="FW25" s="626"/>
      <c r="FX25" s="626"/>
      <c r="FY25" s="626"/>
      <c r="FZ25" s="626"/>
      <c r="GA25" s="626"/>
      <c r="GB25" s="626"/>
      <c r="GC25" s="626"/>
      <c r="GD25" s="626">
        <v>163</v>
      </c>
      <c r="GE25" s="626">
        <v>164</v>
      </c>
      <c r="GF25" s="626">
        <v>165</v>
      </c>
      <c r="GG25" s="626">
        <v>166</v>
      </c>
      <c r="GH25" s="626">
        <v>167</v>
      </c>
      <c r="GI25" s="626">
        <v>168</v>
      </c>
      <c r="GJ25" s="626">
        <v>169</v>
      </c>
      <c r="GK25" s="626">
        <v>170</v>
      </c>
      <c r="GL25" s="626">
        <v>171</v>
      </c>
      <c r="GM25" s="626">
        <v>172</v>
      </c>
      <c r="GN25" s="626">
        <v>173</v>
      </c>
      <c r="GO25" s="626">
        <v>174</v>
      </c>
      <c r="GP25" s="626">
        <v>175</v>
      </c>
      <c r="GQ25" s="626">
        <v>176</v>
      </c>
      <c r="GR25" s="626">
        <v>177</v>
      </c>
      <c r="GS25" s="626">
        <v>178</v>
      </c>
      <c r="GT25" s="626">
        <v>179</v>
      </c>
      <c r="GU25" s="626">
        <v>180</v>
      </c>
      <c r="GV25" s="626">
        <v>181</v>
      </c>
      <c r="GW25" s="626">
        <v>182</v>
      </c>
      <c r="GX25" s="626">
        <v>183</v>
      </c>
      <c r="GY25" s="626">
        <v>184</v>
      </c>
      <c r="GZ25" s="626">
        <v>185</v>
      </c>
      <c r="HA25" s="626">
        <v>186</v>
      </c>
      <c r="HB25" s="626">
        <v>187</v>
      </c>
      <c r="HC25" s="626">
        <v>188</v>
      </c>
      <c r="HD25" s="626">
        <v>189</v>
      </c>
      <c r="HE25" s="626">
        <v>190</v>
      </c>
      <c r="HF25" s="626">
        <v>191</v>
      </c>
      <c r="HG25" s="626">
        <v>192</v>
      </c>
      <c r="HH25" s="626">
        <v>193</v>
      </c>
      <c r="HI25" s="626">
        <v>194</v>
      </c>
      <c r="HJ25" s="626">
        <v>195</v>
      </c>
      <c r="HK25" s="626">
        <v>196</v>
      </c>
      <c r="HL25" s="626">
        <v>197</v>
      </c>
      <c r="HM25" s="626">
        <v>198</v>
      </c>
      <c r="HN25" s="626">
        <v>199</v>
      </c>
      <c r="HO25" s="626">
        <v>200</v>
      </c>
      <c r="HP25" s="626">
        <v>201</v>
      </c>
      <c r="HQ25" s="626"/>
      <c r="HR25" s="626">
        <v>202</v>
      </c>
      <c r="HS25" s="626">
        <v>203</v>
      </c>
      <c r="HT25" s="626">
        <v>204</v>
      </c>
      <c r="HU25" s="626">
        <v>205</v>
      </c>
      <c r="HV25" s="626">
        <v>206</v>
      </c>
      <c r="HW25" s="626">
        <v>207</v>
      </c>
      <c r="HX25" s="626">
        <v>208</v>
      </c>
      <c r="HY25" s="626">
        <v>209</v>
      </c>
      <c r="HZ25" s="626">
        <v>210</v>
      </c>
      <c r="IA25" s="626">
        <v>211</v>
      </c>
      <c r="IB25" s="626">
        <v>212</v>
      </c>
      <c r="IC25" s="626">
        <v>213</v>
      </c>
      <c r="ID25" s="626">
        <v>214</v>
      </c>
      <c r="IE25" s="626">
        <v>215</v>
      </c>
      <c r="IF25" s="626">
        <v>216</v>
      </c>
      <c r="IG25" s="626">
        <v>217</v>
      </c>
      <c r="IH25" s="626">
        <v>218</v>
      </c>
    </row>
    <row r="26" spans="1:242" ht="12" customHeight="1">
      <c r="A26" s="604">
        <v>1</v>
      </c>
      <c r="B26" s="604">
        <v>2</v>
      </c>
      <c r="C26" s="604">
        <v>3</v>
      </c>
      <c r="D26" s="604">
        <v>4</v>
      </c>
      <c r="E26" s="604">
        <v>5</v>
      </c>
      <c r="F26" s="604">
        <v>6</v>
      </c>
      <c r="G26" s="604">
        <v>7</v>
      </c>
      <c r="H26" s="604">
        <v>8</v>
      </c>
      <c r="I26" s="604">
        <v>9</v>
      </c>
      <c r="J26" s="604">
        <v>10</v>
      </c>
      <c r="K26" s="604">
        <v>11</v>
      </c>
      <c r="L26" s="604">
        <v>12</v>
      </c>
      <c r="M26" s="604">
        <v>13</v>
      </c>
      <c r="N26" s="604">
        <v>14</v>
      </c>
      <c r="O26" s="604">
        <v>15</v>
      </c>
      <c r="P26" s="604">
        <v>16</v>
      </c>
      <c r="Q26" s="604">
        <v>17</v>
      </c>
      <c r="R26" s="604">
        <v>18</v>
      </c>
      <c r="S26" s="604">
        <v>19</v>
      </c>
      <c r="T26" s="604">
        <v>20</v>
      </c>
      <c r="U26" s="604">
        <v>21</v>
      </c>
      <c r="V26" s="604">
        <v>22</v>
      </c>
      <c r="W26" s="604">
        <v>23</v>
      </c>
      <c r="X26" s="604">
        <v>24</v>
      </c>
      <c r="Y26" s="604">
        <v>25</v>
      </c>
      <c r="Z26" s="604">
        <v>26</v>
      </c>
      <c r="AA26" s="604">
        <v>27</v>
      </c>
      <c r="AB26" s="604">
        <v>28</v>
      </c>
      <c r="AC26" s="604">
        <v>29</v>
      </c>
      <c r="AD26" s="604">
        <v>30</v>
      </c>
      <c r="AE26" s="604">
        <v>31</v>
      </c>
      <c r="AF26" s="604">
        <v>32</v>
      </c>
      <c r="AG26" s="604">
        <v>33</v>
      </c>
      <c r="AH26" s="604">
        <v>34</v>
      </c>
      <c r="AI26" s="604">
        <v>35</v>
      </c>
      <c r="AJ26" s="604">
        <v>36</v>
      </c>
      <c r="AK26" s="604">
        <v>37</v>
      </c>
      <c r="AL26" s="604">
        <v>38</v>
      </c>
      <c r="AM26" s="604">
        <v>39</v>
      </c>
      <c r="AN26" s="604">
        <v>40</v>
      </c>
      <c r="AO26" s="604">
        <v>41</v>
      </c>
      <c r="AP26" s="604">
        <v>42</v>
      </c>
      <c r="AQ26" s="604">
        <v>43</v>
      </c>
      <c r="AR26" s="604">
        <v>44</v>
      </c>
      <c r="AS26" s="604">
        <v>45</v>
      </c>
      <c r="AT26" s="604">
        <v>46</v>
      </c>
      <c r="AU26" s="604">
        <v>47</v>
      </c>
      <c r="AV26" s="604">
        <v>48</v>
      </c>
      <c r="AW26" s="604">
        <v>49</v>
      </c>
      <c r="AX26" s="604">
        <v>50</v>
      </c>
      <c r="AY26" s="604">
        <v>51</v>
      </c>
      <c r="AZ26" s="604">
        <v>52</v>
      </c>
      <c r="BA26" s="604">
        <v>53</v>
      </c>
      <c r="BB26" s="604">
        <v>54</v>
      </c>
      <c r="BC26" s="604">
        <v>55</v>
      </c>
      <c r="BD26" s="604">
        <v>56</v>
      </c>
      <c r="BE26" s="604">
        <v>57</v>
      </c>
      <c r="BF26" s="604">
        <v>58</v>
      </c>
      <c r="BG26" s="604">
        <v>59</v>
      </c>
      <c r="BH26" s="604">
        <v>60</v>
      </c>
      <c r="BI26" s="604">
        <v>61</v>
      </c>
      <c r="BJ26" s="604">
        <v>62</v>
      </c>
      <c r="BK26" s="604">
        <v>63</v>
      </c>
      <c r="BL26" s="604">
        <v>64</v>
      </c>
      <c r="BM26" s="604">
        <v>65</v>
      </c>
      <c r="BN26" s="604">
        <v>66</v>
      </c>
      <c r="BO26" s="604">
        <v>67</v>
      </c>
      <c r="BP26" s="604">
        <v>68</v>
      </c>
      <c r="BQ26" s="604">
        <v>69</v>
      </c>
      <c r="BR26" s="604">
        <v>70</v>
      </c>
      <c r="BS26" s="604">
        <v>71</v>
      </c>
      <c r="BT26" s="604">
        <v>72</v>
      </c>
      <c r="BU26" s="604">
        <v>73</v>
      </c>
      <c r="BV26" s="604">
        <v>74</v>
      </c>
      <c r="BW26" s="604">
        <v>75</v>
      </c>
      <c r="BX26" s="604">
        <v>76</v>
      </c>
      <c r="BY26" s="604">
        <v>77</v>
      </c>
      <c r="BZ26" s="604">
        <v>78</v>
      </c>
      <c r="CA26" s="604">
        <v>79</v>
      </c>
      <c r="CB26" s="604">
        <v>80</v>
      </c>
      <c r="CC26" s="604">
        <v>81</v>
      </c>
      <c r="CD26" s="604">
        <v>82</v>
      </c>
      <c r="CE26" s="604">
        <v>83</v>
      </c>
      <c r="CF26" s="604">
        <v>84</v>
      </c>
      <c r="CG26" s="604">
        <v>85</v>
      </c>
      <c r="CH26" s="604">
        <v>86</v>
      </c>
      <c r="CI26" s="604">
        <v>87</v>
      </c>
      <c r="CJ26" s="604">
        <v>88</v>
      </c>
      <c r="CK26" s="604">
        <v>89</v>
      </c>
      <c r="CL26" s="604">
        <v>90</v>
      </c>
      <c r="CM26" s="604">
        <v>91</v>
      </c>
      <c r="CN26" s="604">
        <v>92</v>
      </c>
      <c r="CO26" s="604">
        <v>93</v>
      </c>
      <c r="CP26" s="604">
        <v>94</v>
      </c>
      <c r="CQ26" s="604">
        <v>95</v>
      </c>
      <c r="CR26" s="604">
        <v>96</v>
      </c>
      <c r="CS26" s="604">
        <v>97</v>
      </c>
      <c r="CT26" s="604">
        <v>98</v>
      </c>
      <c r="CU26" s="604">
        <v>99</v>
      </c>
      <c r="CV26" s="604">
        <v>100</v>
      </c>
      <c r="CW26" s="604">
        <v>101</v>
      </c>
      <c r="CX26" s="604">
        <v>102</v>
      </c>
      <c r="CY26" s="604">
        <v>103</v>
      </c>
      <c r="CZ26" s="604">
        <v>104</v>
      </c>
      <c r="DA26" s="604">
        <v>105</v>
      </c>
      <c r="DB26" s="604">
        <v>106</v>
      </c>
      <c r="DC26" s="604">
        <v>107</v>
      </c>
      <c r="DD26" s="604">
        <v>108</v>
      </c>
      <c r="DE26" s="604">
        <v>109</v>
      </c>
      <c r="DF26" s="604">
        <v>110</v>
      </c>
      <c r="DG26" s="604">
        <v>111</v>
      </c>
      <c r="DH26" s="604">
        <v>112</v>
      </c>
      <c r="DI26" s="604">
        <v>113</v>
      </c>
      <c r="DJ26" s="604">
        <v>114</v>
      </c>
      <c r="DK26" s="604">
        <v>115</v>
      </c>
      <c r="DL26" s="604">
        <v>116</v>
      </c>
      <c r="DM26" s="604">
        <v>117</v>
      </c>
      <c r="DN26" s="604">
        <v>118</v>
      </c>
      <c r="DO26" s="604">
        <v>119</v>
      </c>
      <c r="DP26" s="604">
        <v>120</v>
      </c>
      <c r="DQ26" s="604">
        <v>121</v>
      </c>
      <c r="DR26" s="604">
        <v>122</v>
      </c>
      <c r="DS26" s="604">
        <v>123</v>
      </c>
      <c r="DT26" s="604">
        <v>124</v>
      </c>
      <c r="DU26" s="604">
        <v>125</v>
      </c>
      <c r="DV26" s="604">
        <v>126</v>
      </c>
      <c r="DW26" s="604">
        <v>127</v>
      </c>
      <c r="DX26" s="604">
        <v>128</v>
      </c>
      <c r="DY26" s="604">
        <v>129</v>
      </c>
      <c r="DZ26" s="604">
        <v>130</v>
      </c>
      <c r="EA26" s="604">
        <v>131</v>
      </c>
      <c r="EB26" s="604">
        <v>132</v>
      </c>
      <c r="EC26" s="604">
        <v>133</v>
      </c>
      <c r="ED26" s="604">
        <v>134</v>
      </c>
      <c r="EE26" s="604">
        <v>135</v>
      </c>
      <c r="EF26" s="604">
        <v>136</v>
      </c>
      <c r="EG26" s="604">
        <v>137</v>
      </c>
      <c r="EH26" s="604">
        <v>138</v>
      </c>
      <c r="EI26" s="604">
        <v>139</v>
      </c>
      <c r="EJ26" s="604">
        <v>140</v>
      </c>
      <c r="EK26" s="604">
        <v>141</v>
      </c>
      <c r="EL26" s="604">
        <v>142</v>
      </c>
      <c r="EM26" s="604">
        <v>143</v>
      </c>
      <c r="EN26" s="604">
        <v>144</v>
      </c>
      <c r="EO26" s="604">
        <v>145</v>
      </c>
      <c r="EP26" s="604">
        <v>146</v>
      </c>
      <c r="EQ26" s="604">
        <v>147</v>
      </c>
      <c r="ER26" s="604">
        <v>148</v>
      </c>
      <c r="ES26" s="604">
        <v>149</v>
      </c>
      <c r="ET26" s="604">
        <v>150</v>
      </c>
      <c r="EU26" s="604">
        <v>151</v>
      </c>
      <c r="EV26" s="604">
        <v>152</v>
      </c>
      <c r="EW26" s="604">
        <v>153</v>
      </c>
      <c r="EX26" s="604">
        <v>154</v>
      </c>
      <c r="EY26" s="604">
        <v>155</v>
      </c>
      <c r="EZ26" s="604">
        <v>156</v>
      </c>
      <c r="FA26" s="604">
        <v>157</v>
      </c>
      <c r="FB26" s="604">
        <v>158</v>
      </c>
      <c r="FC26" s="604">
        <v>159</v>
      </c>
      <c r="FD26" s="604">
        <v>160</v>
      </c>
      <c r="FE26" s="604">
        <v>161</v>
      </c>
      <c r="FF26" s="604">
        <v>162</v>
      </c>
      <c r="FG26" s="604">
        <v>163</v>
      </c>
      <c r="FH26" s="604">
        <v>164</v>
      </c>
      <c r="FI26" s="604">
        <v>165</v>
      </c>
      <c r="FJ26" s="604">
        <v>166</v>
      </c>
      <c r="FK26" s="604">
        <v>167</v>
      </c>
      <c r="FL26" s="604">
        <v>168</v>
      </c>
      <c r="FM26" s="604">
        <v>169</v>
      </c>
      <c r="FN26" s="604">
        <v>170</v>
      </c>
      <c r="FO26" s="604">
        <v>171</v>
      </c>
      <c r="FP26" s="604">
        <v>172</v>
      </c>
      <c r="FQ26" s="604">
        <v>173</v>
      </c>
      <c r="FR26" s="604">
        <v>174</v>
      </c>
      <c r="FS26" s="604">
        <v>175</v>
      </c>
      <c r="FT26" s="604">
        <v>176</v>
      </c>
      <c r="FU26" s="604">
        <v>177</v>
      </c>
      <c r="FV26" s="604">
        <v>178</v>
      </c>
      <c r="FW26" s="604">
        <v>179</v>
      </c>
      <c r="FX26" s="604">
        <v>180</v>
      </c>
      <c r="FY26" s="604">
        <v>181</v>
      </c>
      <c r="FZ26" s="604">
        <v>182</v>
      </c>
      <c r="GA26" s="604">
        <v>183</v>
      </c>
      <c r="GB26" s="604">
        <v>184</v>
      </c>
      <c r="GC26" s="604">
        <v>185</v>
      </c>
      <c r="GD26" s="604">
        <v>186</v>
      </c>
      <c r="GE26" s="604">
        <v>187</v>
      </c>
      <c r="GF26" s="604">
        <v>188</v>
      </c>
      <c r="GG26" s="604">
        <v>189</v>
      </c>
      <c r="GH26" s="604">
        <v>190</v>
      </c>
      <c r="GI26" s="604">
        <v>191</v>
      </c>
      <c r="GJ26" s="604">
        <v>192</v>
      </c>
      <c r="GK26" s="604">
        <v>193</v>
      </c>
      <c r="GL26" s="604">
        <v>194</v>
      </c>
      <c r="GM26" s="604">
        <v>195</v>
      </c>
      <c r="GN26" s="604">
        <v>196</v>
      </c>
      <c r="GO26" s="604">
        <v>197</v>
      </c>
      <c r="GP26" s="604">
        <v>198</v>
      </c>
      <c r="GQ26" s="604">
        <v>199</v>
      </c>
      <c r="GR26" s="604">
        <v>200</v>
      </c>
      <c r="GS26" s="604">
        <v>201</v>
      </c>
      <c r="GT26" s="604">
        <v>202</v>
      </c>
      <c r="GU26" s="604">
        <v>203</v>
      </c>
      <c r="GV26" s="604">
        <v>204</v>
      </c>
      <c r="GW26" s="604">
        <v>205</v>
      </c>
      <c r="GX26" s="604">
        <v>206</v>
      </c>
      <c r="GY26" s="604">
        <v>207</v>
      </c>
      <c r="GZ26" s="604">
        <v>208</v>
      </c>
      <c r="HA26" s="604">
        <v>209</v>
      </c>
      <c r="HB26" s="604">
        <v>210</v>
      </c>
      <c r="HC26" s="604">
        <v>211</v>
      </c>
      <c r="HD26" s="604">
        <v>212</v>
      </c>
      <c r="HE26" s="604">
        <v>213</v>
      </c>
      <c r="HF26" s="604">
        <v>214</v>
      </c>
      <c r="HG26" s="604">
        <v>215</v>
      </c>
      <c r="HH26" s="604">
        <v>216</v>
      </c>
      <c r="HI26" s="604">
        <v>217</v>
      </c>
      <c r="HJ26" s="604">
        <v>218</v>
      </c>
      <c r="HK26" s="604">
        <v>219</v>
      </c>
      <c r="HL26" s="604">
        <v>220</v>
      </c>
      <c r="HM26" s="604">
        <v>221</v>
      </c>
      <c r="HN26" s="604">
        <v>222</v>
      </c>
      <c r="HO26" s="604">
        <v>223</v>
      </c>
      <c r="HP26" s="604">
        <v>224</v>
      </c>
      <c r="HQ26" s="604">
        <v>225</v>
      </c>
      <c r="HR26" s="604">
        <v>226</v>
      </c>
      <c r="HS26" s="604">
        <v>227</v>
      </c>
      <c r="HT26" s="604">
        <v>228</v>
      </c>
      <c r="HU26" s="604">
        <v>229</v>
      </c>
      <c r="HV26" s="604">
        <v>230</v>
      </c>
      <c r="HW26" s="604">
        <v>231</v>
      </c>
      <c r="HX26" s="604">
        <v>232</v>
      </c>
      <c r="HY26" s="604">
        <v>233</v>
      </c>
      <c r="HZ26" s="604">
        <v>234</v>
      </c>
      <c r="IA26" s="604">
        <v>235</v>
      </c>
      <c r="IB26" s="604">
        <v>236</v>
      </c>
      <c r="IC26" s="604">
        <v>237</v>
      </c>
      <c r="ID26" s="604">
        <v>238</v>
      </c>
      <c r="IE26" s="604">
        <v>239</v>
      </c>
      <c r="IF26" s="604">
        <v>240</v>
      </c>
      <c r="IG26" s="604">
        <v>241</v>
      </c>
      <c r="IH26" s="604">
        <v>242</v>
      </c>
    </row>
    <row r="27" spans="1:242" ht="12" customHeight="1">
      <c r="A27" s="668" t="s">
        <v>756</v>
      </c>
      <c r="B27" s="669"/>
      <c r="C27" s="669"/>
      <c r="D27" s="669"/>
      <c r="E27" s="669"/>
      <c r="F27" s="669"/>
      <c r="G27" s="669"/>
      <c r="H27" s="669"/>
      <c r="I27" s="669"/>
      <c r="J27" s="669"/>
      <c r="K27" s="669"/>
      <c r="L27" s="669"/>
      <c r="M27" s="669"/>
      <c r="N27" s="669"/>
      <c r="O27" s="669"/>
      <c r="P27" s="669"/>
      <c r="Q27" s="669"/>
      <c r="R27" s="669"/>
      <c r="S27" s="669"/>
      <c r="T27" s="669"/>
      <c r="U27" s="669"/>
      <c r="V27" s="669"/>
      <c r="W27" s="669"/>
      <c r="X27" s="669"/>
      <c r="Y27" s="669"/>
      <c r="Z27" s="670"/>
      <c r="AA27" s="614" t="s">
        <v>764</v>
      </c>
      <c r="AB27" s="615"/>
      <c r="AC27" s="615"/>
      <c r="AD27" s="615"/>
      <c r="AE27" s="615"/>
      <c r="AF27" s="615"/>
      <c r="AG27" s="615"/>
      <c r="AH27" s="615"/>
      <c r="AI27" s="615"/>
      <c r="AJ27" s="615"/>
      <c r="AK27" s="615"/>
      <c r="AL27" s="615"/>
      <c r="AM27" s="615"/>
      <c r="AN27" s="615"/>
      <c r="AO27" s="615"/>
      <c r="AP27" s="615"/>
      <c r="AQ27" s="615"/>
      <c r="AR27" s="615"/>
      <c r="AS27" s="615"/>
      <c r="AT27" s="615"/>
      <c r="AU27" s="615"/>
      <c r="AV27" s="615"/>
      <c r="AW27" s="615"/>
      <c r="AX27" s="615"/>
      <c r="AY27" s="615"/>
      <c r="AZ27" s="615"/>
      <c r="BA27" s="615"/>
      <c r="BB27" s="615"/>
      <c r="BC27" s="615"/>
      <c r="BD27" s="615"/>
      <c r="BE27" s="615"/>
      <c r="BF27" s="615"/>
      <c r="BG27" s="615"/>
      <c r="BH27" s="615"/>
      <c r="BI27" s="615"/>
      <c r="BJ27" s="615"/>
      <c r="BK27" s="615"/>
      <c r="BL27" s="615"/>
      <c r="BM27" s="615"/>
      <c r="BN27" s="615"/>
      <c r="BO27" s="615"/>
      <c r="BP27" s="615"/>
      <c r="BQ27" s="615"/>
      <c r="BR27" s="615"/>
      <c r="BS27" s="615"/>
      <c r="BT27" s="615"/>
      <c r="BU27" s="615"/>
      <c r="BV27" s="615"/>
      <c r="BW27" s="615"/>
      <c r="BX27" s="615"/>
      <c r="BY27" s="615"/>
      <c r="BZ27" s="615"/>
      <c r="CA27" s="615"/>
      <c r="CB27" s="615"/>
      <c r="CC27" s="615"/>
      <c r="CD27" s="615"/>
      <c r="CE27" s="615"/>
      <c r="CF27" s="615"/>
      <c r="CG27" s="615"/>
      <c r="CH27" s="615"/>
      <c r="CI27" s="615"/>
      <c r="CJ27" s="615"/>
      <c r="CK27" s="615"/>
      <c r="CL27" s="615"/>
      <c r="CM27" s="615"/>
      <c r="CN27" s="615"/>
      <c r="CO27" s="615"/>
      <c r="CP27" s="615"/>
      <c r="CQ27" s="615"/>
      <c r="CR27" s="615"/>
      <c r="CS27" s="615"/>
      <c r="CT27" s="615"/>
      <c r="CU27" s="615"/>
      <c r="CV27" s="615"/>
      <c r="CW27" s="615"/>
      <c r="CX27" s="615"/>
      <c r="CY27" s="615"/>
      <c r="CZ27" s="615"/>
      <c r="DA27" s="615"/>
      <c r="DB27" s="615"/>
      <c r="DC27" s="615"/>
      <c r="DD27" s="615"/>
      <c r="DE27" s="615"/>
      <c r="DF27" s="615"/>
      <c r="DG27" s="615"/>
      <c r="DH27" s="615"/>
      <c r="DI27" s="615"/>
      <c r="DJ27" s="615"/>
      <c r="DK27" s="616"/>
      <c r="DL27" s="605" t="s">
        <v>765</v>
      </c>
      <c r="DM27" s="606"/>
      <c r="DN27" s="606"/>
      <c r="DO27" s="606"/>
      <c r="DP27" s="606"/>
      <c r="DQ27" s="606"/>
      <c r="DR27" s="606"/>
      <c r="DS27" s="606"/>
      <c r="DT27" s="606"/>
      <c r="DU27" s="606"/>
      <c r="DV27" s="606"/>
      <c r="DW27" s="606"/>
      <c r="DX27" s="606"/>
      <c r="DY27" s="606"/>
      <c r="DZ27" s="606"/>
      <c r="EA27" s="606"/>
      <c r="EB27" s="606"/>
      <c r="EC27" s="606"/>
      <c r="ED27" s="606"/>
      <c r="EE27" s="606"/>
      <c r="EF27" s="606"/>
      <c r="EG27" s="606"/>
      <c r="EH27" s="606"/>
      <c r="EI27" s="606"/>
      <c r="EJ27" s="606"/>
      <c r="EK27" s="606"/>
      <c r="EL27" s="606"/>
      <c r="EM27" s="606"/>
      <c r="EN27" s="606"/>
      <c r="EO27" s="606"/>
      <c r="EP27" s="606"/>
      <c r="EQ27" s="606"/>
      <c r="ER27" s="606"/>
      <c r="ES27" s="606"/>
      <c r="ET27" s="606"/>
      <c r="EU27" s="606"/>
      <c r="EV27" s="606"/>
      <c r="EW27" s="606"/>
      <c r="EX27" s="606"/>
      <c r="EY27" s="606"/>
      <c r="EZ27" s="606"/>
      <c r="FA27" s="606"/>
      <c r="FB27" s="606"/>
      <c r="FC27" s="606"/>
      <c r="FD27" s="606"/>
      <c r="FE27" s="606"/>
      <c r="FF27" s="606"/>
      <c r="FG27" s="606"/>
      <c r="FH27" s="606"/>
      <c r="FI27" s="606"/>
      <c r="FJ27" s="606"/>
      <c r="FK27" s="606"/>
      <c r="FL27" s="606"/>
      <c r="FM27" s="606"/>
      <c r="FN27" s="606"/>
      <c r="FO27" s="606"/>
      <c r="FP27" s="606"/>
      <c r="FQ27" s="606"/>
      <c r="FR27" s="606"/>
      <c r="FS27" s="606"/>
      <c r="FT27" s="606"/>
      <c r="FU27" s="606"/>
      <c r="FV27" s="606"/>
      <c r="FW27" s="606"/>
      <c r="FX27" s="606"/>
      <c r="FY27" s="606"/>
      <c r="FZ27" s="606"/>
      <c r="GA27" s="606"/>
      <c r="GB27" s="606"/>
      <c r="GC27" s="606"/>
      <c r="GD27" s="606"/>
      <c r="GE27" s="607"/>
      <c r="GF27" s="642" t="s">
        <v>766</v>
      </c>
      <c r="GG27" s="643"/>
      <c r="GH27" s="643"/>
      <c r="GI27" s="643"/>
      <c r="GJ27" s="643"/>
      <c r="GK27" s="643"/>
      <c r="GL27" s="643"/>
      <c r="GM27" s="643"/>
      <c r="GN27" s="643"/>
      <c r="GO27" s="643"/>
      <c r="GP27" s="644"/>
      <c r="GQ27" s="608" t="s">
        <v>767</v>
      </c>
      <c r="GR27" s="609"/>
      <c r="GS27" s="609"/>
      <c r="GT27" s="609"/>
      <c r="GU27" s="609"/>
      <c r="GV27" s="609"/>
      <c r="GW27" s="609"/>
      <c r="GX27" s="609"/>
      <c r="GY27" s="609"/>
      <c r="GZ27" s="609"/>
      <c r="HA27" s="609"/>
      <c r="HB27" s="609"/>
      <c r="HC27" s="609"/>
      <c r="HD27" s="609"/>
      <c r="HE27" s="609"/>
      <c r="HF27" s="609"/>
      <c r="HG27" s="609"/>
      <c r="HH27" s="609"/>
      <c r="HI27" s="609"/>
      <c r="HJ27" s="609"/>
      <c r="HK27" s="609"/>
      <c r="HL27" s="609"/>
      <c r="HM27" s="609"/>
      <c r="HN27" s="609"/>
      <c r="HO27" s="609"/>
      <c r="HP27" s="609"/>
      <c r="HQ27" s="609"/>
      <c r="HR27" s="609"/>
      <c r="HS27" s="609"/>
      <c r="HT27" s="609"/>
      <c r="HU27" s="609"/>
      <c r="HV27" s="609"/>
      <c r="HW27" s="609"/>
      <c r="HX27" s="609"/>
      <c r="HY27" s="609"/>
      <c r="HZ27" s="609"/>
      <c r="IA27" s="609"/>
      <c r="IB27" s="609"/>
      <c r="IC27" s="609"/>
      <c r="ID27" s="609"/>
      <c r="IE27" s="609"/>
      <c r="IF27" s="609"/>
      <c r="IG27" s="609"/>
      <c r="IH27" s="610"/>
    </row>
    <row r="28" spans="1:242" ht="12" customHeight="1">
      <c r="A28" s="571" t="s">
        <v>630</v>
      </c>
      <c r="B28" s="572" t="s">
        <v>631</v>
      </c>
      <c r="C28" s="572"/>
      <c r="D28" s="572" t="s">
        <v>632</v>
      </c>
      <c r="E28" s="572" t="s">
        <v>632</v>
      </c>
      <c r="F28" s="572"/>
      <c r="G28" s="572"/>
      <c r="H28" s="572"/>
      <c r="I28" s="572"/>
      <c r="J28" s="572"/>
      <c r="K28" s="572"/>
      <c r="L28" s="572" t="s">
        <v>124</v>
      </c>
      <c r="M28" s="572"/>
      <c r="N28" s="572"/>
      <c r="O28" s="572"/>
      <c r="P28" s="572"/>
      <c r="Q28" s="572"/>
      <c r="R28" s="572"/>
      <c r="S28" s="572"/>
      <c r="T28" s="572" t="s">
        <v>235</v>
      </c>
      <c r="U28" s="572"/>
      <c r="V28" s="572"/>
      <c r="W28" s="572"/>
      <c r="X28" s="572"/>
      <c r="Y28" s="572"/>
      <c r="Z28" s="572"/>
      <c r="AA28" s="572" t="s">
        <v>641</v>
      </c>
      <c r="AB28" s="572"/>
      <c r="AC28" s="572"/>
      <c r="AD28" s="572"/>
      <c r="AE28" s="572"/>
      <c r="AF28" s="572"/>
      <c r="AG28" s="572"/>
      <c r="AH28" s="572" t="s">
        <v>642</v>
      </c>
      <c r="AI28" s="572"/>
      <c r="AJ28" s="572"/>
      <c r="AK28" s="572"/>
      <c r="AL28" s="572"/>
      <c r="AM28" s="572" t="s">
        <v>6</v>
      </c>
      <c r="AN28" s="572"/>
      <c r="AO28" s="572"/>
      <c r="AP28" s="572"/>
      <c r="AQ28" s="572"/>
      <c r="AR28" s="572"/>
      <c r="AS28" s="572"/>
      <c r="AT28" s="572"/>
      <c r="AU28" s="572"/>
      <c r="AV28" s="572"/>
      <c r="AW28" s="572" t="s">
        <v>654</v>
      </c>
      <c r="AX28" s="572"/>
      <c r="AY28" s="572"/>
      <c r="AZ28" s="572"/>
      <c r="BA28" s="572"/>
      <c r="BB28" s="572"/>
      <c r="BC28" s="572"/>
      <c r="BD28" s="572"/>
      <c r="BE28" s="572"/>
      <c r="BF28" s="572"/>
      <c r="BG28" s="572"/>
      <c r="BH28" s="572"/>
      <c r="BI28" s="572"/>
      <c r="BJ28" s="572"/>
      <c r="BK28" s="572"/>
      <c r="BL28" s="572"/>
      <c r="BM28" s="572"/>
      <c r="BN28" s="572"/>
      <c r="BO28" s="572"/>
      <c r="BP28" s="572"/>
      <c r="BQ28" s="572"/>
      <c r="BR28" s="572"/>
      <c r="BS28" s="572"/>
      <c r="BT28" s="572"/>
      <c r="BU28" s="572"/>
      <c r="BV28" s="572"/>
      <c r="BW28" s="572"/>
      <c r="BX28" s="572"/>
      <c r="BY28" s="572"/>
      <c r="BZ28" s="572"/>
      <c r="CA28" s="572"/>
      <c r="CB28" s="572"/>
      <c r="CC28" s="572"/>
      <c r="CD28" s="572"/>
      <c r="CE28" s="572"/>
      <c r="CF28" s="572"/>
      <c r="CG28" s="572"/>
      <c r="CH28" s="572"/>
      <c r="CI28" s="572"/>
      <c r="CJ28" s="572"/>
      <c r="CK28" s="624" t="s">
        <v>26</v>
      </c>
      <c r="CL28" s="624"/>
      <c r="CM28" s="624"/>
      <c r="CN28" s="646" t="s">
        <v>142</v>
      </c>
      <c r="CO28" s="572"/>
      <c r="CP28" s="572"/>
      <c r="CQ28" s="572"/>
      <c r="CR28" s="572"/>
      <c r="CS28" s="572"/>
      <c r="CT28" s="572"/>
      <c r="CU28" s="572" t="s">
        <v>659</v>
      </c>
      <c r="CV28" s="572"/>
      <c r="CW28" s="572"/>
      <c r="CX28" s="572"/>
      <c r="CY28" s="572" t="s">
        <v>661</v>
      </c>
      <c r="CZ28" s="572"/>
      <c r="DA28" s="572"/>
      <c r="DB28" s="572"/>
      <c r="DC28" s="572" t="s">
        <v>667</v>
      </c>
      <c r="DD28" s="572"/>
      <c r="DE28" s="572"/>
      <c r="DF28" s="572" t="s">
        <v>669</v>
      </c>
      <c r="DG28" s="572"/>
      <c r="DH28" s="572" t="s">
        <v>672</v>
      </c>
      <c r="DI28" s="572"/>
      <c r="DJ28" s="572" t="s">
        <v>673</v>
      </c>
      <c r="DK28" s="572"/>
      <c r="DL28" s="572" t="s">
        <v>675</v>
      </c>
      <c r="DM28" s="572"/>
      <c r="DN28" s="572"/>
      <c r="DO28" s="572"/>
      <c r="DP28" s="572"/>
      <c r="DQ28" s="572" t="s">
        <v>680</v>
      </c>
      <c r="DR28" s="572"/>
      <c r="DS28" s="572"/>
      <c r="DT28" s="572"/>
      <c r="DU28" s="572"/>
      <c r="DV28" s="572" t="s">
        <v>681</v>
      </c>
      <c r="DW28" s="624" t="s">
        <v>743</v>
      </c>
      <c r="DX28" s="624"/>
      <c r="DY28" s="624"/>
      <c r="DZ28" s="624"/>
      <c r="EA28" s="572" t="s">
        <v>683</v>
      </c>
      <c r="EB28" s="572"/>
      <c r="EC28" s="572"/>
      <c r="ED28" s="572"/>
      <c r="EE28" s="572"/>
      <c r="EF28" s="572" t="s">
        <v>685</v>
      </c>
      <c r="EG28" s="572" t="s">
        <v>684</v>
      </c>
      <c r="EH28" s="572"/>
      <c r="EI28" s="572"/>
      <c r="EJ28" s="572"/>
      <c r="EK28" s="572" t="s">
        <v>686</v>
      </c>
      <c r="EL28" s="572"/>
      <c r="EM28" s="572"/>
      <c r="EN28" s="572"/>
      <c r="EO28" s="572" t="s">
        <v>690</v>
      </c>
      <c r="EP28" s="572"/>
      <c r="EQ28" s="572"/>
      <c r="ER28" s="572"/>
      <c r="ES28" s="624" t="s">
        <v>744</v>
      </c>
      <c r="ET28" s="624"/>
      <c r="EU28" s="624"/>
      <c r="EV28" s="624"/>
      <c r="EW28" s="572" t="s">
        <v>687</v>
      </c>
      <c r="EX28" s="572"/>
      <c r="EY28" s="572"/>
      <c r="EZ28" s="572"/>
      <c r="FA28" s="572"/>
      <c r="FB28" s="572" t="s">
        <v>688</v>
      </c>
      <c r="FC28" s="572" t="s">
        <v>688</v>
      </c>
      <c r="FD28" s="572"/>
      <c r="FE28" s="572"/>
      <c r="FF28" s="572"/>
      <c r="FG28" s="572" t="s">
        <v>689</v>
      </c>
      <c r="FH28" s="572"/>
      <c r="FI28" s="572"/>
      <c r="FJ28" s="572"/>
      <c r="FK28" s="624" t="s">
        <v>745</v>
      </c>
      <c r="FL28" s="624"/>
      <c r="FM28" s="624"/>
      <c r="FN28" s="624"/>
      <c r="FO28" s="572" t="s">
        <v>236</v>
      </c>
      <c r="FP28" s="572"/>
      <c r="FQ28" s="572"/>
      <c r="FR28" s="572"/>
      <c r="FS28" s="572"/>
      <c r="FT28" s="572" t="s">
        <v>746</v>
      </c>
      <c r="FU28" s="572" t="s">
        <v>747</v>
      </c>
      <c r="FV28" s="624" t="s">
        <v>748</v>
      </c>
      <c r="FW28" s="624"/>
      <c r="FX28" s="624"/>
      <c r="FY28" s="624"/>
      <c r="FZ28" s="624"/>
      <c r="GA28" s="624"/>
      <c r="GB28" s="624"/>
      <c r="GC28" s="624"/>
      <c r="GD28" s="572" t="s">
        <v>692</v>
      </c>
      <c r="GE28" s="572"/>
      <c r="GF28" s="621" t="s">
        <v>630</v>
      </c>
      <c r="GG28" s="572" t="s">
        <v>317</v>
      </c>
      <c r="GH28" s="572"/>
      <c r="GI28" s="572"/>
      <c r="GJ28" s="572"/>
      <c r="GK28" s="572"/>
      <c r="GL28" s="572"/>
      <c r="GM28" s="572"/>
      <c r="GN28" s="572"/>
      <c r="GO28" s="572" t="s">
        <v>701</v>
      </c>
      <c r="GP28" s="572" t="s">
        <v>702</v>
      </c>
      <c r="GQ28" s="572" t="s">
        <v>708</v>
      </c>
      <c r="GR28" s="572" t="s">
        <v>757</v>
      </c>
      <c r="GS28" s="572"/>
      <c r="GT28" s="572"/>
      <c r="GU28" s="572"/>
      <c r="GV28" s="572"/>
      <c r="GW28" s="572"/>
      <c r="GX28" s="572"/>
      <c r="GY28" s="572"/>
      <c r="GZ28" s="649"/>
      <c r="HA28" s="647"/>
      <c r="HB28" s="647"/>
      <c r="HC28" s="572" t="s">
        <v>758</v>
      </c>
      <c r="HD28" s="572"/>
      <c r="HE28" s="572"/>
      <c r="HF28" s="572"/>
      <c r="HG28" s="572"/>
      <c r="HH28" s="572"/>
      <c r="HI28" s="572"/>
      <c r="HJ28" s="572"/>
      <c r="HK28" s="647"/>
      <c r="HL28" s="647"/>
      <c r="HM28" s="647"/>
      <c r="HN28" s="572" t="s">
        <v>717</v>
      </c>
      <c r="HO28" s="572"/>
      <c r="HP28" s="572"/>
      <c r="HQ28" s="624"/>
      <c r="HR28" s="572"/>
      <c r="HS28" s="647" t="s">
        <v>750</v>
      </c>
      <c r="HT28" s="647"/>
      <c r="HU28" s="647"/>
      <c r="HV28" s="647"/>
      <c r="HW28" s="647" t="s">
        <v>751</v>
      </c>
      <c r="HX28" s="647"/>
      <c r="HY28" s="647"/>
      <c r="HZ28" s="647"/>
      <c r="IA28" s="647" t="s">
        <v>752</v>
      </c>
      <c r="IB28" s="647"/>
      <c r="IC28" s="647"/>
      <c r="ID28" s="647"/>
      <c r="IE28" s="647" t="s">
        <v>753</v>
      </c>
      <c r="IF28" s="647"/>
      <c r="IG28" s="647"/>
      <c r="IH28" s="671"/>
    </row>
    <row r="29" spans="1:242" ht="12" customHeight="1">
      <c r="A29" s="622" t="s">
        <v>627</v>
      </c>
      <c r="B29" s="573" t="s">
        <v>629</v>
      </c>
      <c r="C29" s="573" t="s">
        <v>628</v>
      </c>
      <c r="D29" s="573" t="s">
        <v>633</v>
      </c>
      <c r="E29" s="573" t="s">
        <v>128</v>
      </c>
      <c r="F29" s="573" t="s">
        <v>634</v>
      </c>
      <c r="G29" s="573" t="s">
        <v>125</v>
      </c>
      <c r="H29" s="573" t="s">
        <v>635</v>
      </c>
      <c r="I29" s="573" t="s">
        <v>7</v>
      </c>
      <c r="J29" s="573" t="s">
        <v>15</v>
      </c>
      <c r="K29" s="573" t="s">
        <v>637</v>
      </c>
      <c r="L29" s="573" t="s">
        <v>633</v>
      </c>
      <c r="M29" s="573" t="s">
        <v>638</v>
      </c>
      <c r="N29" s="573" t="s">
        <v>128</v>
      </c>
      <c r="O29" s="573" t="s">
        <v>634</v>
      </c>
      <c r="P29" s="573" t="s">
        <v>125</v>
      </c>
      <c r="Q29" s="573" t="s">
        <v>635</v>
      </c>
      <c r="R29" s="573" t="s">
        <v>7</v>
      </c>
      <c r="S29" s="573" t="s">
        <v>15</v>
      </c>
      <c r="T29" s="573" t="s">
        <v>128</v>
      </c>
      <c r="U29" s="573" t="s">
        <v>634</v>
      </c>
      <c r="V29" s="573" t="s">
        <v>125</v>
      </c>
      <c r="W29" s="573" t="s">
        <v>781</v>
      </c>
      <c r="X29" s="573" t="s">
        <v>7</v>
      </c>
      <c r="Y29" s="573" t="s">
        <v>15</v>
      </c>
      <c r="Z29" s="573" t="s">
        <v>740</v>
      </c>
      <c r="AA29" s="620" t="s">
        <v>18</v>
      </c>
      <c r="AB29" s="573" t="s">
        <v>30</v>
      </c>
      <c r="AC29" s="573" t="s">
        <v>139</v>
      </c>
      <c r="AD29" s="573" t="s">
        <v>164</v>
      </c>
      <c r="AE29" s="573" t="s">
        <v>23</v>
      </c>
      <c r="AF29" s="573" t="s">
        <v>120</v>
      </c>
      <c r="AG29" s="573" t="s">
        <v>119</v>
      </c>
      <c r="AH29" s="573" t="s">
        <v>642</v>
      </c>
      <c r="AI29" s="573" t="s">
        <v>643</v>
      </c>
      <c r="AJ29" s="573" t="s">
        <v>9</v>
      </c>
      <c r="AK29" s="573" t="s">
        <v>4</v>
      </c>
      <c r="AL29" s="573" t="s">
        <v>626</v>
      </c>
      <c r="AM29" s="573" t="s">
        <v>645</v>
      </c>
      <c r="AN29" s="573" t="s">
        <v>626</v>
      </c>
      <c r="AO29" s="573" t="s">
        <v>646</v>
      </c>
      <c r="AP29" s="573" t="s">
        <v>647</v>
      </c>
      <c r="AQ29" s="573" t="s">
        <v>648</v>
      </c>
      <c r="AR29" s="573" t="s">
        <v>649</v>
      </c>
      <c r="AS29" s="573" t="s">
        <v>650</v>
      </c>
      <c r="AT29" s="573" t="s">
        <v>651</v>
      </c>
      <c r="AU29" s="573" t="s">
        <v>652</v>
      </c>
      <c r="AV29" s="573" t="s">
        <v>653</v>
      </c>
      <c r="AW29" s="573">
        <v>1</v>
      </c>
      <c r="AX29" s="573" t="s">
        <v>407</v>
      </c>
      <c r="AY29" s="573" t="s">
        <v>645</v>
      </c>
      <c r="AZ29" s="573" t="s">
        <v>409</v>
      </c>
      <c r="BA29" s="573">
        <v>2</v>
      </c>
      <c r="BB29" s="573" t="s">
        <v>407</v>
      </c>
      <c r="BC29" s="573" t="s">
        <v>645</v>
      </c>
      <c r="BD29" s="573" t="s">
        <v>409</v>
      </c>
      <c r="BE29" s="573">
        <v>3</v>
      </c>
      <c r="BF29" s="573" t="s">
        <v>407</v>
      </c>
      <c r="BG29" s="573" t="s">
        <v>645</v>
      </c>
      <c r="BH29" s="573" t="s">
        <v>409</v>
      </c>
      <c r="BI29" s="573">
        <v>4</v>
      </c>
      <c r="BJ29" s="573" t="s">
        <v>407</v>
      </c>
      <c r="BK29" s="573" t="s">
        <v>645</v>
      </c>
      <c r="BL29" s="573" t="s">
        <v>409</v>
      </c>
      <c r="BM29" s="573">
        <v>5</v>
      </c>
      <c r="BN29" s="573" t="s">
        <v>407</v>
      </c>
      <c r="BO29" s="573" t="s">
        <v>645</v>
      </c>
      <c r="BP29" s="573" t="s">
        <v>409</v>
      </c>
      <c r="BQ29" s="573">
        <v>6</v>
      </c>
      <c r="BR29" s="573" t="s">
        <v>407</v>
      </c>
      <c r="BS29" s="573" t="s">
        <v>645</v>
      </c>
      <c r="BT29" s="573" t="s">
        <v>409</v>
      </c>
      <c r="BU29" s="573">
        <v>7</v>
      </c>
      <c r="BV29" s="573" t="s">
        <v>407</v>
      </c>
      <c r="BW29" s="573" t="s">
        <v>645</v>
      </c>
      <c r="BX29" s="573" t="s">
        <v>409</v>
      </c>
      <c r="BY29" s="573">
        <v>8</v>
      </c>
      <c r="BZ29" s="573" t="s">
        <v>407</v>
      </c>
      <c r="CA29" s="573" t="s">
        <v>645</v>
      </c>
      <c r="CB29" s="573" t="s">
        <v>409</v>
      </c>
      <c r="CC29" s="573">
        <v>9</v>
      </c>
      <c r="CD29" s="573" t="s">
        <v>407</v>
      </c>
      <c r="CE29" s="573" t="s">
        <v>645</v>
      </c>
      <c r="CF29" s="573" t="s">
        <v>409</v>
      </c>
      <c r="CG29" s="573">
        <v>10</v>
      </c>
      <c r="CH29" s="573" t="s">
        <v>407</v>
      </c>
      <c r="CI29" s="573" t="s">
        <v>645</v>
      </c>
      <c r="CJ29" s="573" t="s">
        <v>409</v>
      </c>
      <c r="CK29" s="625" t="s">
        <v>676</v>
      </c>
      <c r="CL29" s="625" t="s">
        <v>755</v>
      </c>
      <c r="CM29" s="625" t="s">
        <v>679</v>
      </c>
      <c r="CN29" s="573" t="s">
        <v>655</v>
      </c>
      <c r="CO29" s="620" t="s">
        <v>742</v>
      </c>
      <c r="CP29" s="620" t="s">
        <v>143</v>
      </c>
      <c r="CQ29" s="620" t="s">
        <v>29</v>
      </c>
      <c r="CR29" s="620" t="s">
        <v>656</v>
      </c>
      <c r="CS29" s="620" t="s">
        <v>657</v>
      </c>
      <c r="CT29" s="573" t="s">
        <v>658</v>
      </c>
      <c r="CU29" s="620" t="s">
        <v>630</v>
      </c>
      <c r="CV29" s="573" t="s">
        <v>660</v>
      </c>
      <c r="CW29" s="573" t="s">
        <v>8</v>
      </c>
      <c r="CX29" s="573" t="s">
        <v>538</v>
      </c>
      <c r="CY29" s="573" t="s">
        <v>662</v>
      </c>
      <c r="CZ29" s="573" t="s">
        <v>663</v>
      </c>
      <c r="DA29" s="573" t="s">
        <v>664</v>
      </c>
      <c r="DB29" s="620" t="s">
        <v>665</v>
      </c>
      <c r="DC29" s="573" t="s">
        <v>668</v>
      </c>
      <c r="DD29" s="573" t="s">
        <v>537</v>
      </c>
      <c r="DE29" s="573" t="s">
        <v>666</v>
      </c>
      <c r="DF29" s="573" t="s">
        <v>670</v>
      </c>
      <c r="DG29" s="573" t="s">
        <v>671</v>
      </c>
      <c r="DH29" s="573" t="s">
        <v>670</v>
      </c>
      <c r="DI29" s="573" t="s">
        <v>668</v>
      </c>
      <c r="DJ29" s="573" t="s">
        <v>670</v>
      </c>
      <c r="DK29" s="620" t="s">
        <v>674</v>
      </c>
      <c r="DL29" s="573" t="s">
        <v>648</v>
      </c>
      <c r="DM29" s="573" t="s">
        <v>676</v>
      </c>
      <c r="DN29" s="573" t="s">
        <v>677</v>
      </c>
      <c r="DO29" s="573" t="s">
        <v>678</v>
      </c>
      <c r="DP29" s="573" t="s">
        <v>679</v>
      </c>
      <c r="DQ29" s="573" t="s">
        <v>650</v>
      </c>
      <c r="DR29" s="573" t="s">
        <v>676</v>
      </c>
      <c r="DS29" s="573" t="s">
        <v>677</v>
      </c>
      <c r="DT29" s="573" t="s">
        <v>678</v>
      </c>
      <c r="DU29" s="573" t="s">
        <v>679</v>
      </c>
      <c r="DV29" s="573" t="s">
        <v>682</v>
      </c>
      <c r="DW29" s="625" t="s">
        <v>676</v>
      </c>
      <c r="DX29" s="625" t="s">
        <v>677</v>
      </c>
      <c r="DY29" s="625" t="s">
        <v>678</v>
      </c>
      <c r="DZ29" s="625" t="s">
        <v>679</v>
      </c>
      <c r="EA29" s="573" t="s">
        <v>648</v>
      </c>
      <c r="EB29" s="573" t="s">
        <v>676</v>
      </c>
      <c r="EC29" s="573" t="s">
        <v>677</v>
      </c>
      <c r="ED29" s="573" t="s">
        <v>678</v>
      </c>
      <c r="EE29" s="573" t="s">
        <v>679</v>
      </c>
      <c r="EF29" s="573" t="s">
        <v>648</v>
      </c>
      <c r="EG29" s="573" t="s">
        <v>676</v>
      </c>
      <c r="EH29" s="573" t="s">
        <v>677</v>
      </c>
      <c r="EI29" s="573" t="s">
        <v>678</v>
      </c>
      <c r="EJ29" s="573" t="s">
        <v>679</v>
      </c>
      <c r="EK29" s="573" t="s">
        <v>676</v>
      </c>
      <c r="EL29" s="573" t="s">
        <v>677</v>
      </c>
      <c r="EM29" s="573" t="s">
        <v>678</v>
      </c>
      <c r="EN29" s="573" t="s">
        <v>679</v>
      </c>
      <c r="EO29" s="573" t="s">
        <v>676</v>
      </c>
      <c r="EP29" s="573" t="s">
        <v>677</v>
      </c>
      <c r="EQ29" s="573" t="s">
        <v>678</v>
      </c>
      <c r="ER29" s="573" t="s">
        <v>679</v>
      </c>
      <c r="ES29" s="625" t="s">
        <v>676</v>
      </c>
      <c r="ET29" s="625" t="s">
        <v>677</v>
      </c>
      <c r="EU29" s="625" t="s">
        <v>678</v>
      </c>
      <c r="EV29" s="625" t="s">
        <v>679</v>
      </c>
      <c r="EW29" s="573" t="s">
        <v>650</v>
      </c>
      <c r="EX29" s="573" t="s">
        <v>676</v>
      </c>
      <c r="EY29" s="573" t="s">
        <v>677</v>
      </c>
      <c r="EZ29" s="573" t="s">
        <v>678</v>
      </c>
      <c r="FA29" s="573" t="s">
        <v>679</v>
      </c>
      <c r="FB29" s="573" t="s">
        <v>648</v>
      </c>
      <c r="FC29" s="573" t="s">
        <v>676</v>
      </c>
      <c r="FD29" s="573" t="s">
        <v>677</v>
      </c>
      <c r="FE29" s="573" t="s">
        <v>678</v>
      </c>
      <c r="FF29" s="573" t="s">
        <v>679</v>
      </c>
      <c r="FG29" s="573" t="s">
        <v>676</v>
      </c>
      <c r="FH29" s="573" t="s">
        <v>677</v>
      </c>
      <c r="FI29" s="573" t="s">
        <v>678</v>
      </c>
      <c r="FJ29" s="573" t="s">
        <v>679</v>
      </c>
      <c r="FK29" s="625" t="s">
        <v>676</v>
      </c>
      <c r="FL29" s="625" t="s">
        <v>677</v>
      </c>
      <c r="FM29" s="625" t="s">
        <v>678</v>
      </c>
      <c r="FN29" s="625" t="s">
        <v>679</v>
      </c>
      <c r="FO29" s="573" t="s">
        <v>691</v>
      </c>
      <c r="FP29" s="573" t="s">
        <v>676</v>
      </c>
      <c r="FQ29" s="573" t="s">
        <v>677</v>
      </c>
      <c r="FR29" s="573" t="s">
        <v>678</v>
      </c>
      <c r="FS29" s="573" t="s">
        <v>679</v>
      </c>
      <c r="FT29" s="573" t="s">
        <v>676</v>
      </c>
      <c r="FU29" s="573" t="s">
        <v>676</v>
      </c>
      <c r="FV29" s="625" t="s">
        <v>676</v>
      </c>
      <c r="FW29" s="625" t="s">
        <v>677</v>
      </c>
      <c r="FX29" s="625" t="s">
        <v>678</v>
      </c>
      <c r="FY29" s="625" t="s">
        <v>679</v>
      </c>
      <c r="FZ29" s="625" t="s">
        <v>679</v>
      </c>
      <c r="GA29" s="625" t="s">
        <v>9</v>
      </c>
      <c r="GB29" s="625" t="s">
        <v>4</v>
      </c>
      <c r="GC29" s="625" t="s">
        <v>782</v>
      </c>
      <c r="GD29" s="573" t="s">
        <v>693</v>
      </c>
      <c r="GE29" s="573" t="s">
        <v>679</v>
      </c>
      <c r="GF29" s="620"/>
      <c r="GG29" s="573" t="s">
        <v>695</v>
      </c>
      <c r="GH29" s="573" t="s">
        <v>697</v>
      </c>
      <c r="GI29" s="573" t="s">
        <v>30</v>
      </c>
      <c r="GJ29" s="573" t="s">
        <v>125</v>
      </c>
      <c r="GK29" s="573" t="s">
        <v>696</v>
      </c>
      <c r="GL29" s="573" t="s">
        <v>698</v>
      </c>
      <c r="GM29" s="573" t="s">
        <v>699</v>
      </c>
      <c r="GN29" s="573" t="s">
        <v>700</v>
      </c>
      <c r="GO29" s="573" t="s">
        <v>648</v>
      </c>
      <c r="GP29" s="573" t="s">
        <v>648</v>
      </c>
      <c r="GQ29" s="573" t="s">
        <v>709</v>
      </c>
      <c r="GR29" s="573" t="s">
        <v>710</v>
      </c>
      <c r="GS29" s="573" t="s">
        <v>711</v>
      </c>
      <c r="GT29" s="573" t="s">
        <v>712</v>
      </c>
      <c r="GU29" s="573" t="s">
        <v>208</v>
      </c>
      <c r="GV29" s="573" t="s">
        <v>713</v>
      </c>
      <c r="GW29" s="573" t="s">
        <v>714</v>
      </c>
      <c r="GX29" s="573" t="s">
        <v>6</v>
      </c>
      <c r="GY29" s="573" t="s">
        <v>144</v>
      </c>
      <c r="GZ29" s="648" t="s">
        <v>715</v>
      </c>
      <c r="HA29" s="648" t="s">
        <v>15</v>
      </c>
      <c r="HB29" s="648" t="s">
        <v>759</v>
      </c>
      <c r="HC29" s="573" t="s">
        <v>710</v>
      </c>
      <c r="HD29" s="573" t="s">
        <v>711</v>
      </c>
      <c r="HE29" s="573" t="s">
        <v>712</v>
      </c>
      <c r="HF29" s="573" t="s">
        <v>208</v>
      </c>
      <c r="HG29" s="573" t="s">
        <v>713</v>
      </c>
      <c r="HH29" s="573" t="s">
        <v>714</v>
      </c>
      <c r="HI29" s="573" t="s">
        <v>6</v>
      </c>
      <c r="HJ29" s="573" t="s">
        <v>144</v>
      </c>
      <c r="HK29" s="648" t="s">
        <v>715</v>
      </c>
      <c r="HL29" s="648" t="s">
        <v>15</v>
      </c>
      <c r="HM29" s="648" t="s">
        <v>759</v>
      </c>
      <c r="HN29" s="573" t="s">
        <v>718</v>
      </c>
      <c r="HO29" s="573" t="s">
        <v>719</v>
      </c>
      <c r="HP29" s="573" t="s">
        <v>8</v>
      </c>
      <c r="HQ29" s="625" t="s">
        <v>749</v>
      </c>
      <c r="HR29" s="573" t="s">
        <v>720</v>
      </c>
      <c r="HS29" s="648" t="s">
        <v>721</v>
      </c>
      <c r="HT29" s="648" t="s">
        <v>722</v>
      </c>
      <c r="HU29" s="648" t="s">
        <v>723</v>
      </c>
      <c r="HV29" s="648" t="s">
        <v>724</v>
      </c>
      <c r="HW29" s="648" t="s">
        <v>721</v>
      </c>
      <c r="HX29" s="648" t="s">
        <v>722</v>
      </c>
      <c r="HY29" s="648" t="s">
        <v>723</v>
      </c>
      <c r="HZ29" s="648" t="s">
        <v>724</v>
      </c>
      <c r="IA29" s="648" t="s">
        <v>721</v>
      </c>
      <c r="IB29" s="648" t="s">
        <v>722</v>
      </c>
      <c r="IC29" s="648" t="s">
        <v>723</v>
      </c>
      <c r="ID29" s="648" t="s">
        <v>724</v>
      </c>
      <c r="IE29" s="648" t="s">
        <v>721</v>
      </c>
      <c r="IF29" s="648" t="s">
        <v>722</v>
      </c>
      <c r="IG29" s="648" t="s">
        <v>723</v>
      </c>
      <c r="IH29" s="672" t="s">
        <v>724</v>
      </c>
    </row>
    <row r="30" spans="1:242" ht="12" customHeight="1">
      <c r="A30" s="617" t="str">
        <f>+'交①'!BA4</f>
        <v>-</v>
      </c>
      <c r="B30" s="570" t="str">
        <f>+'交①'!BB4</f>
        <v>28S</v>
      </c>
      <c r="C30" s="570" t="str">
        <f>+'交①'!BC4</f>
        <v>-</v>
      </c>
      <c r="D30" s="570" t="str">
        <f>+'交①'!BD4</f>
        <v>-</v>
      </c>
      <c r="E30" s="570" t="str">
        <f>+'交①'!BE4</f>
        <v>-</v>
      </c>
      <c r="F30" s="570" t="str">
        <f>+'交①'!BF4</f>
        <v>-</v>
      </c>
      <c r="G30" s="570" t="str">
        <f>+'交①'!BG4</f>
        <v>-</v>
      </c>
      <c r="H30" s="570" t="str">
        <f>+'交①'!BH4</f>
        <v>-</v>
      </c>
      <c r="I30" s="570" t="str">
        <f>+'交①'!BI4</f>
        <v>-</v>
      </c>
      <c r="J30" s="570" t="str">
        <f>+'交①'!BJ4</f>
        <v>-</v>
      </c>
      <c r="K30" s="570" t="str">
        <f>+'交①'!BK4</f>
        <v>-</v>
      </c>
      <c r="L30" s="570" t="str">
        <f>+'交①'!BL4</f>
        <v>-</v>
      </c>
      <c r="M30" s="570">
        <f>+'交①'!BM4</f>
      </c>
      <c r="N30" s="570" t="str">
        <f>+'交①'!BN4</f>
        <v>-</v>
      </c>
      <c r="O30" s="570" t="str">
        <f>+'交①'!BO4</f>
        <v>-</v>
      </c>
      <c r="P30" s="570" t="str">
        <f>+'交①'!BP4</f>
        <v>-</v>
      </c>
      <c r="Q30" s="570" t="str">
        <f>+'交①'!BQ4</f>
        <v>-</v>
      </c>
      <c r="R30" s="570" t="str">
        <f>+'交①'!BR4</f>
        <v>-</v>
      </c>
      <c r="S30" s="570" t="str">
        <f>+'交①'!BS4</f>
        <v>-</v>
      </c>
      <c r="T30" s="570" t="str">
        <f>+'交①'!BT4</f>
        <v>-</v>
      </c>
      <c r="U30" s="570" t="str">
        <f>+'交①'!BU4</f>
        <v>-</v>
      </c>
      <c r="V30" s="570" t="str">
        <f>+'交①'!BV4</f>
        <v>-</v>
      </c>
      <c r="W30" s="570" t="str">
        <f>+'交①'!BW4</f>
        <v>-</v>
      </c>
      <c r="X30" s="570" t="str">
        <f>+'交①'!BX4</f>
        <v>-</v>
      </c>
      <c r="Y30" s="570" t="str">
        <f>+'交①'!BY4</f>
        <v>-</v>
      </c>
      <c r="Z30" s="618" t="str">
        <f>+'交①'!BZ4</f>
        <v>-</v>
      </c>
      <c r="AA30" s="619" t="str">
        <f>+'交②'!BA4</f>
        <v>-</v>
      </c>
      <c r="AB30" s="570" t="str">
        <f>+'交②'!BB4</f>
        <v>（登録通知書に記載された登録番号）</v>
      </c>
      <c r="AC30" s="570" t="str">
        <f>+'交②'!BC4</f>
        <v>（登録申請書左下隅の５桁数字）</v>
      </c>
      <c r="AD30" s="570" t="str">
        <f>+'交②'!BD4</f>
        <v>-</v>
      </c>
      <c r="AE30" s="570" t="str">
        <f>+'交②'!BE4</f>
        <v>-</v>
      </c>
      <c r="AF30" s="570" t="str">
        <f>+'交②'!BF4</f>
        <v>-</v>
      </c>
      <c r="AG30" s="570" t="str">
        <f>+'交②'!BG4</f>
        <v>-</v>
      </c>
      <c r="AH30" s="570" t="str">
        <f>+'交②'!BH4</f>
        <v>-</v>
      </c>
      <c r="AI30" s="570" t="str">
        <f>+'交②'!BI4</f>
        <v>-</v>
      </c>
      <c r="AJ30" s="570" t="str">
        <f>+'交②'!BJ4</f>
        <v>-</v>
      </c>
      <c r="AK30" s="570" t="str">
        <f>+'交②'!BK4</f>
        <v>-</v>
      </c>
      <c r="AL30" s="570" t="str">
        <f>+'交②'!BL4</f>
        <v>-</v>
      </c>
      <c r="AM30" s="570" t="str">
        <f>+'交②'!BM4</f>
        <v>-</v>
      </c>
      <c r="AN30" s="570" t="str">
        <f>+'交②'!BN4</f>
        <v>無</v>
      </c>
      <c r="AO30" s="570" t="str">
        <f>+'交②'!BO4</f>
        <v>-</v>
      </c>
      <c r="AP30" s="570" t="str">
        <f>+'交②'!BP4</f>
        <v>-</v>
      </c>
      <c r="AQ30" s="570" t="str">
        <f>+'交②'!BQ4</f>
        <v>-</v>
      </c>
      <c r="AR30" s="570" t="str">
        <f>+'交②'!BR4</f>
        <v>-</v>
      </c>
      <c r="AS30" s="570" t="str">
        <f>+'交②'!BS4</f>
        <v>-</v>
      </c>
      <c r="AT30" s="570" t="str">
        <f>+'交②'!BT4</f>
        <v>-</v>
      </c>
      <c r="AU30" s="570" t="str">
        <f>+'交②'!BU4</f>
        <v>無</v>
      </c>
      <c r="AV30" s="570" t="str">
        <f>+'交②'!BV4</f>
        <v>-</v>
      </c>
      <c r="AW30" s="570" t="str">
        <f>+'交②'!BW4</f>
        <v>-</v>
      </c>
      <c r="AX30" s="570" t="str">
        <f>+'交②'!BX4</f>
        <v>-</v>
      </c>
      <c r="AY30" s="570" t="str">
        <f>+'交②'!BY4</f>
        <v>-</v>
      </c>
      <c r="AZ30" s="570" t="str">
        <f>+'交②'!BZ4</f>
        <v>-</v>
      </c>
      <c r="BA30" s="570" t="str">
        <f>+'交②'!CA4</f>
        <v>-</v>
      </c>
      <c r="BB30" s="570" t="str">
        <f>+'交②'!CB4</f>
        <v>-</v>
      </c>
      <c r="BC30" s="570" t="str">
        <f>+'交②'!CC4</f>
        <v>-</v>
      </c>
      <c r="BD30" s="570" t="str">
        <f>+'交②'!CD4</f>
        <v>-</v>
      </c>
      <c r="BE30" s="570" t="str">
        <f>+'交②'!CE4</f>
        <v>-</v>
      </c>
      <c r="BF30" s="570" t="str">
        <f>+'交②'!CF4</f>
        <v>-</v>
      </c>
      <c r="BG30" s="570" t="str">
        <f>+'交②'!CG4</f>
        <v>-</v>
      </c>
      <c r="BH30" s="570" t="str">
        <f>+'交②'!CH4</f>
        <v>-</v>
      </c>
      <c r="BI30" s="570" t="str">
        <f>+'交②'!CI4</f>
        <v>-</v>
      </c>
      <c r="BJ30" s="570" t="str">
        <f>+'交②'!CJ4</f>
        <v>-</v>
      </c>
      <c r="BK30" s="570" t="str">
        <f>+'交②'!CK4</f>
        <v>-</v>
      </c>
      <c r="BL30" s="570" t="str">
        <f>+'交②'!CL4</f>
        <v>-</v>
      </c>
      <c r="BM30" s="570" t="str">
        <f>+'交②'!CM4</f>
        <v>-</v>
      </c>
      <c r="BN30" s="570" t="str">
        <f>+'交②'!CN4</f>
        <v>-</v>
      </c>
      <c r="BO30" s="570" t="str">
        <f>+'交②'!CO4</f>
        <v>-</v>
      </c>
      <c r="BP30" s="570" t="str">
        <f>+'交②'!CP4</f>
        <v>-</v>
      </c>
      <c r="BQ30" s="570" t="str">
        <f>+'交②'!CQ4</f>
        <v>-</v>
      </c>
      <c r="BR30" s="570" t="str">
        <f>+'交②'!CR4</f>
        <v>-</v>
      </c>
      <c r="BS30" s="570" t="str">
        <f>+'交②'!CS4</f>
        <v>-</v>
      </c>
      <c r="BT30" s="570" t="str">
        <f>+'交②'!CT4</f>
        <v>-</v>
      </c>
      <c r="BU30" s="570" t="str">
        <f>+'交②'!CU4</f>
        <v>-</v>
      </c>
      <c r="BV30" s="570" t="str">
        <f>+'交②'!CV4</f>
        <v>-</v>
      </c>
      <c r="BW30" s="570" t="str">
        <f>+'交②'!CW4</f>
        <v>-</v>
      </c>
      <c r="BX30" s="570" t="str">
        <f>+'交②'!CX4</f>
        <v>-</v>
      </c>
      <c r="BY30" s="570" t="str">
        <f>+'交②'!CY4</f>
        <v>-</v>
      </c>
      <c r="BZ30" s="570" t="str">
        <f>+'交②'!CZ4</f>
        <v>-</v>
      </c>
      <c r="CA30" s="570" t="str">
        <f>+'交②'!DA4</f>
        <v>-</v>
      </c>
      <c r="CB30" s="570" t="str">
        <f>+'交②'!DB4</f>
        <v>-</v>
      </c>
      <c r="CC30" s="570" t="str">
        <f>+'交②'!DC4</f>
        <v>-</v>
      </c>
      <c r="CD30" s="570" t="str">
        <f>+'交②'!DD4</f>
        <v>-</v>
      </c>
      <c r="CE30" s="570" t="str">
        <f>+'交②'!DE4</f>
        <v>-</v>
      </c>
      <c r="CF30" s="570" t="str">
        <f>+'交②'!DF4</f>
        <v>-</v>
      </c>
      <c r="CG30" s="570" t="str">
        <f>+'交②'!DG4</f>
        <v>-</v>
      </c>
      <c r="CH30" s="570" t="str">
        <f>+'交②'!DH4</f>
        <v>-</v>
      </c>
      <c r="CI30" s="570" t="str">
        <f>+'交②'!DI4</f>
        <v>-</v>
      </c>
      <c r="CJ30" s="570" t="str">
        <f>+'交②'!DJ4</f>
        <v>-</v>
      </c>
      <c r="CK30" s="645" t="str">
        <f>+'交②'!DK4</f>
        <v>-</v>
      </c>
      <c r="CL30" s="645" t="str">
        <f>+'交②'!DL4</f>
        <v>-</v>
      </c>
      <c r="CM30" s="645" t="str">
        <f>+'交②'!DM4</f>
        <v>-</v>
      </c>
      <c r="CN30" s="570" t="str">
        <f>+'交②'!DN4</f>
        <v>-</v>
      </c>
      <c r="CO30" s="619" t="str">
        <f>+'交②'!DO4</f>
        <v>-</v>
      </c>
      <c r="CP30" s="619" t="str">
        <f>+'交②'!DP4</f>
        <v>-</v>
      </c>
      <c r="CQ30" s="619" t="str">
        <f>+'交②'!DQ4</f>
        <v>-</v>
      </c>
      <c r="CR30" s="619" t="str">
        <f>+'交②'!DR4</f>
        <v>-</v>
      </c>
      <c r="CS30" s="619" t="str">
        <f>+'交②'!DS4</f>
        <v>-</v>
      </c>
      <c r="CT30" s="570" t="str">
        <f>+'交②'!DT4</f>
        <v>-</v>
      </c>
      <c r="CU30" s="619" t="str">
        <f>+'交②'!DU4</f>
        <v>-</v>
      </c>
      <c r="CV30" s="570" t="str">
        <f>+'交②'!DV4</f>
        <v>-</v>
      </c>
      <c r="CW30" s="570" t="str">
        <f>+'交②'!DW4</f>
        <v>-</v>
      </c>
      <c r="CX30" s="570" t="str">
        <f>+'交②'!DX4</f>
        <v>-</v>
      </c>
      <c r="CY30" s="570" t="str">
        <f>+'交②'!DY4</f>
        <v>-</v>
      </c>
      <c r="CZ30" s="570" t="str">
        <f>+'交②'!DZ4</f>
        <v>-</v>
      </c>
      <c r="DA30" s="570" t="str">
        <f>+'交②'!EA4</f>
        <v>-</v>
      </c>
      <c r="DB30" s="619" t="str">
        <f>+'交②'!EB4</f>
        <v>-</v>
      </c>
      <c r="DC30" s="570" t="str">
        <f>+'交②'!EC4</f>
        <v>-</v>
      </c>
      <c r="DD30" s="570" t="str">
        <f>+'交②'!ED4</f>
        <v>-</v>
      </c>
      <c r="DE30" s="570" t="str">
        <f>+'交②'!EE4</f>
        <v>-</v>
      </c>
      <c r="DF30" s="570" t="str">
        <f>+'交②'!EF4</f>
        <v>-</v>
      </c>
      <c r="DG30" s="570" t="str">
        <f>+'交②'!EG4</f>
        <v>-</v>
      </c>
      <c r="DH30" s="570" t="str">
        <f>+'交②'!EH4</f>
        <v>-</v>
      </c>
      <c r="DI30" s="570" t="str">
        <f>+'交②'!EI4</f>
        <v>-</v>
      </c>
      <c r="DJ30" s="570" t="str">
        <f>+'交②'!EJ4</f>
        <v>-</v>
      </c>
      <c r="DK30" s="619" t="str">
        <f>+'交②'!EK4</f>
        <v>-</v>
      </c>
      <c r="DL30" s="570" t="str">
        <f>+'交③'!BA4</f>
        <v>-</v>
      </c>
      <c r="DM30" s="570" t="str">
        <f>+'交③'!BB4</f>
        <v>-</v>
      </c>
      <c r="DN30" s="570" t="str">
        <f>+'交③'!BC4</f>
        <v>-</v>
      </c>
      <c r="DO30" s="570" t="str">
        <f>+'交③'!BD4</f>
        <v>-</v>
      </c>
      <c r="DP30" s="570" t="str">
        <f>+'交③'!BE4</f>
        <v>-</v>
      </c>
      <c r="DQ30" s="570" t="str">
        <f>+'交③'!BF4</f>
        <v>-</v>
      </c>
      <c r="DR30" s="570" t="str">
        <f>+'交③'!BG4</f>
        <v>-</v>
      </c>
      <c r="DS30" s="570" t="str">
        <f>+'交③'!BH4</f>
        <v>-</v>
      </c>
      <c r="DT30" s="570" t="str">
        <f>+'交③'!BI4</f>
        <v>-</v>
      </c>
      <c r="DU30" s="570" t="str">
        <f>+'交③'!BJ4</f>
        <v>-</v>
      </c>
      <c r="DV30" s="570" t="str">
        <f>+'交③'!BK4</f>
        <v>-</v>
      </c>
      <c r="DW30" s="645">
        <f>+'交③'!BL4</f>
        <v>0</v>
      </c>
      <c r="DX30" s="645">
        <f>+'交③'!BM4</f>
        <v>0</v>
      </c>
      <c r="DY30" s="645">
        <f>+'交③'!BN4</f>
        <v>0</v>
      </c>
      <c r="DZ30" s="645">
        <f>+'交③'!BO4</f>
        <v>0</v>
      </c>
      <c r="EA30" s="570" t="str">
        <f>+'交③'!BP4</f>
        <v>-</v>
      </c>
      <c r="EB30" s="570" t="str">
        <f>+'交③'!BQ4</f>
        <v>-</v>
      </c>
      <c r="EC30" s="570" t="str">
        <f>+'交③'!BR4</f>
        <v>-</v>
      </c>
      <c r="ED30" s="570" t="str">
        <f>+'交③'!BS4</f>
        <v>-</v>
      </c>
      <c r="EE30" s="570" t="str">
        <f>+'交③'!BT4</f>
        <v>-</v>
      </c>
      <c r="EF30" s="570" t="str">
        <f>+'交③'!BU4</f>
        <v>-</v>
      </c>
      <c r="EG30" s="570" t="str">
        <f>+'交③'!BV4</f>
        <v>-</v>
      </c>
      <c r="EH30" s="570" t="str">
        <f>+'交③'!BW4</f>
        <v>-</v>
      </c>
      <c r="EI30" s="570" t="str">
        <f>+'交③'!BX4</f>
        <v>-</v>
      </c>
      <c r="EJ30" s="570" t="str">
        <f>+'交③'!BY4</f>
        <v>-</v>
      </c>
      <c r="EK30" s="570" t="str">
        <f>+'交③'!BZ4</f>
        <v>-</v>
      </c>
      <c r="EL30" s="570" t="str">
        <f>+'交③'!CA4</f>
        <v>-</v>
      </c>
      <c r="EM30" s="570" t="str">
        <f>+'交③'!CB4</f>
        <v>-</v>
      </c>
      <c r="EN30" s="570" t="str">
        <f>+'交③'!CC4</f>
        <v>-</v>
      </c>
      <c r="EO30" s="570" t="str">
        <f>+'交③'!CD4</f>
        <v>-</v>
      </c>
      <c r="EP30" s="570" t="str">
        <f>+'交③'!CE4</f>
        <v>-</v>
      </c>
      <c r="EQ30" s="570" t="str">
        <f>+'交③'!CF4</f>
        <v>-</v>
      </c>
      <c r="ER30" s="570" t="str">
        <f>+'交③'!CG4</f>
        <v>-</v>
      </c>
      <c r="ES30" s="645">
        <f>+'交③'!CH4</f>
        <v>0</v>
      </c>
      <c r="ET30" s="645">
        <f>+'交③'!CI4</f>
        <v>0</v>
      </c>
      <c r="EU30" s="645">
        <f>+'交③'!CJ4</f>
        <v>0</v>
      </c>
      <c r="EV30" s="645">
        <f>+'交③'!CK4</f>
        <v>0</v>
      </c>
      <c r="EW30" s="570" t="str">
        <f>+'交③'!CL4</f>
        <v>-</v>
      </c>
      <c r="EX30" s="570" t="str">
        <f>+'交③'!CM4</f>
        <v>-</v>
      </c>
      <c r="EY30" s="570" t="str">
        <f>+'交③'!CN4</f>
        <v>-</v>
      </c>
      <c r="EZ30" s="570" t="str">
        <f>+'交③'!CO4</f>
        <v>-</v>
      </c>
      <c r="FA30" s="570" t="str">
        <f>+'交③'!CP4</f>
        <v>-</v>
      </c>
      <c r="FB30" s="570" t="str">
        <f>+'交③'!CQ4</f>
        <v>-</v>
      </c>
      <c r="FC30" s="570" t="str">
        <f>+'交③'!CR4</f>
        <v>-</v>
      </c>
      <c r="FD30" s="570" t="str">
        <f>+'交③'!CS4</f>
        <v>-</v>
      </c>
      <c r="FE30" s="570" t="str">
        <f>+'交③'!CT4</f>
        <v>-</v>
      </c>
      <c r="FF30" s="570" t="str">
        <f>+'交③'!CU4</f>
        <v>-</v>
      </c>
      <c r="FG30" s="570" t="str">
        <f>+'交③'!CV4</f>
        <v>-</v>
      </c>
      <c r="FH30" s="570" t="str">
        <f>+'交③'!CW4</f>
        <v>-</v>
      </c>
      <c r="FI30" s="570" t="str">
        <f>+'交③'!CX4</f>
        <v>-</v>
      </c>
      <c r="FJ30" s="570" t="str">
        <f>+'交③'!CY4</f>
        <v>-</v>
      </c>
      <c r="FK30" s="645">
        <f>+'交③'!CZ4</f>
        <v>0</v>
      </c>
      <c r="FL30" s="645">
        <f>+'交③'!DA4</f>
        <v>0</v>
      </c>
      <c r="FM30" s="645">
        <f>+'交③'!DB4</f>
        <v>0</v>
      </c>
      <c r="FN30" s="645">
        <f>+'交③'!DC4</f>
        <v>0</v>
      </c>
      <c r="FO30" s="570" t="str">
        <f>+'交③'!DD4</f>
        <v>-</v>
      </c>
      <c r="FP30" s="570" t="str">
        <f>+'交③'!DE4</f>
        <v>-</v>
      </c>
      <c r="FQ30" s="570" t="str">
        <f>+'交③'!DF4</f>
        <v>-</v>
      </c>
      <c r="FR30" s="570" t="str">
        <f>+'交③'!DG4</f>
        <v>-</v>
      </c>
      <c r="FS30" s="570" t="str">
        <f>+'交③'!DH4</f>
        <v>-</v>
      </c>
      <c r="FT30" s="570" t="str">
        <f>+'交③'!DI4</f>
        <v>-</v>
      </c>
      <c r="FU30" s="570" t="str">
        <f>+'交③'!DJ4</f>
        <v>-</v>
      </c>
      <c r="FV30" s="645">
        <f>+'交③'!DK4</f>
        <v>0</v>
      </c>
      <c r="FW30" s="645">
        <f>+'交③'!DL4</f>
        <v>0</v>
      </c>
      <c r="FX30" s="645">
        <f>+'交③'!DM4</f>
        <v>0</v>
      </c>
      <c r="FY30" s="645">
        <f>+'交③'!DN4</f>
        <v>0</v>
      </c>
      <c r="FZ30" s="645">
        <f>+'交③'!DO4</f>
        <v>0</v>
      </c>
      <c r="GA30" s="645">
        <f>+'交③'!DP4</f>
        <v>0</v>
      </c>
      <c r="GB30" s="645">
        <f>+'交③'!DQ4</f>
        <v>0</v>
      </c>
      <c r="GC30" s="645">
        <f>+'交③'!DR4</f>
        <v>0</v>
      </c>
      <c r="GD30" s="570" t="str">
        <f>+'交③'!DS4</f>
        <v>-</v>
      </c>
      <c r="GE30" s="570">
        <f>+'交③'!DT4</f>
        <v>0</v>
      </c>
      <c r="GF30" s="623" t="str">
        <f>+'交③別添'!BA4</f>
        <v>-</v>
      </c>
      <c r="GG30" s="570" t="str">
        <f>+'交③別添'!BB4</f>
        <v>-</v>
      </c>
      <c r="GH30" s="570" t="str">
        <f>+'交③別添'!BC4</f>
        <v>-</v>
      </c>
      <c r="GI30" s="570" t="str">
        <f>+'交③別添'!BD4</f>
        <v>-</v>
      </c>
      <c r="GJ30" s="570" t="str">
        <f>+'交③別添'!BE4</f>
        <v>-</v>
      </c>
      <c r="GK30" s="570" t="str">
        <f>+'交③別添'!BF4</f>
        <v>-</v>
      </c>
      <c r="GL30" s="570" t="str">
        <f>+'交③別添'!BG4</f>
        <v>-</v>
      </c>
      <c r="GM30" s="570" t="str">
        <f>+'交③別添'!BH4</f>
        <v>-</v>
      </c>
      <c r="GN30" s="570" t="str">
        <f>+'交③別添'!BI4</f>
        <v>-</v>
      </c>
      <c r="GO30" s="570">
        <f>+'交③別添'!BJ4</f>
        <v>0</v>
      </c>
      <c r="GP30" s="570">
        <f>+'交③別添'!BK4</f>
        <v>0</v>
      </c>
      <c r="GQ30" s="570" t="str">
        <f>+'交④'!BA4</f>
        <v>-</v>
      </c>
      <c r="GR30" s="570" t="str">
        <f>+'交④'!BB4</f>
        <v>-</v>
      </c>
      <c r="GS30" s="570" t="str">
        <f>+'交④'!BC4</f>
        <v>-</v>
      </c>
      <c r="GT30" s="570" t="str">
        <f>+'交④'!BD4</f>
        <v>-</v>
      </c>
      <c r="GU30" s="570" t="str">
        <f>+'交④'!BE4</f>
        <v>-</v>
      </c>
      <c r="GV30" s="570" t="str">
        <f>+'交④'!BF4</f>
        <v>-</v>
      </c>
      <c r="GW30" s="570" t="str">
        <f>+'交④'!BG4</f>
        <v>-</v>
      </c>
      <c r="GX30" s="570" t="str">
        <f>+'交④'!BH4</f>
        <v>-</v>
      </c>
      <c r="GY30" s="570" t="str">
        <f>+'交④'!BI4</f>
        <v>-</v>
      </c>
      <c r="GZ30" s="570" t="str">
        <f>+'交④'!BJ4</f>
        <v>-</v>
      </c>
      <c r="HA30" s="570" t="str">
        <f>+'交④'!BK4</f>
        <v>-</v>
      </c>
      <c r="HB30" s="570" t="str">
        <f>+'交④'!BL4</f>
        <v>-</v>
      </c>
      <c r="HC30" s="570" t="str">
        <f>+'交④'!BM4</f>
        <v>-</v>
      </c>
      <c r="HD30" s="570" t="str">
        <f>+'交④'!BN4</f>
        <v>-</v>
      </c>
      <c r="HE30" s="570" t="str">
        <f>+'交④'!BO4</f>
        <v>-</v>
      </c>
      <c r="HF30" s="570" t="str">
        <f>+'交④'!BP4</f>
        <v>-</v>
      </c>
      <c r="HG30" s="570" t="str">
        <f>+'交④'!BQ4</f>
        <v>-</v>
      </c>
      <c r="HH30" s="570" t="str">
        <f>+'交④'!BR4</f>
        <v>-</v>
      </c>
      <c r="HI30" s="570" t="str">
        <f>+'交④'!BS4</f>
        <v>-</v>
      </c>
      <c r="HJ30" s="570" t="str">
        <f>+'交④'!BT4</f>
        <v>-</v>
      </c>
      <c r="HK30" s="570" t="str">
        <f>+'交④'!BU4</f>
        <v>-</v>
      </c>
      <c r="HL30" s="570" t="str">
        <f>+'交④'!BV4</f>
        <v>-</v>
      </c>
      <c r="HM30" s="570" t="str">
        <f>+'交④'!BW4</f>
        <v>-</v>
      </c>
      <c r="HN30" s="570" t="str">
        <f>+'交④'!BY4</f>
        <v>-</v>
      </c>
      <c r="HO30" s="570" t="str">
        <f>+'交④'!BZ4</f>
        <v>-</v>
      </c>
      <c r="HP30" s="570" t="str">
        <f>+'交④'!CA4</f>
        <v>-</v>
      </c>
      <c r="HQ30" s="645">
        <f>+'交④'!CB4</f>
        <v>0</v>
      </c>
      <c r="HR30" s="570" t="str">
        <f>+'交④'!CC4</f>
        <v>-</v>
      </c>
      <c r="HS30" s="570" t="str">
        <f>+'交④'!CD4</f>
        <v>-</v>
      </c>
      <c r="HT30" s="570" t="str">
        <f>+'交④'!CE4</f>
        <v>-</v>
      </c>
      <c r="HU30" s="570" t="str">
        <f>+'交④'!CF4</f>
        <v>-</v>
      </c>
      <c r="HV30" s="570" t="str">
        <f>+'交④'!CG4</f>
        <v>-</v>
      </c>
      <c r="HW30" s="570" t="str">
        <f>+'交④'!CH4</f>
        <v>-</v>
      </c>
      <c r="HX30" s="570" t="str">
        <f>+'交④'!CI4</f>
        <v>-</v>
      </c>
      <c r="HY30" s="570" t="str">
        <f>+'交④'!CJ4</f>
        <v>-</v>
      </c>
      <c r="HZ30" s="570" t="str">
        <f>+'交④'!CK4</f>
        <v>-</v>
      </c>
      <c r="IA30" s="570" t="str">
        <f>+'交④'!CL4</f>
        <v>-</v>
      </c>
      <c r="IB30" s="570" t="str">
        <f>+'交④'!CM4</f>
        <v>-</v>
      </c>
      <c r="IC30" s="570" t="str">
        <f>+'交④'!CN4</f>
        <v>-</v>
      </c>
      <c r="ID30" s="570" t="str">
        <f>+'交④'!CO4</f>
        <v>-</v>
      </c>
      <c r="IE30" s="570" t="str">
        <f>+'交④'!CP4</f>
        <v>-</v>
      </c>
      <c r="IF30" s="570" t="str">
        <f>+'交④'!CQ4</f>
        <v>-</v>
      </c>
      <c r="IG30" s="570" t="str">
        <f>+'交④'!CR4</f>
        <v>-</v>
      </c>
      <c r="IH30" s="667" t="str">
        <f>+'交④'!CS4</f>
        <v>-</v>
      </c>
    </row>
    <row r="31" ht="12" customHeight="1"/>
    <row r="32" ht="12" customHeight="1"/>
    <row r="33" ht="12" customHeight="1"/>
    <row r="34" ht="12" customHeight="1"/>
    <row r="35" spans="1:42" ht="12" customHeight="1">
      <c r="A35" s="626">
        <v>219</v>
      </c>
      <c r="B35" s="626">
        <v>220</v>
      </c>
      <c r="C35" s="626">
        <v>221</v>
      </c>
      <c r="D35" s="626">
        <v>222</v>
      </c>
      <c r="E35" s="626">
        <v>223</v>
      </c>
      <c r="F35" s="626"/>
      <c r="G35" s="626"/>
      <c r="H35" s="626"/>
      <c r="I35" s="626"/>
      <c r="J35" s="626">
        <v>224</v>
      </c>
      <c r="K35" s="626">
        <v>225</v>
      </c>
      <c r="L35" s="626">
        <v>226</v>
      </c>
      <c r="M35" s="626">
        <v>227</v>
      </c>
      <c r="N35" s="626">
        <v>228</v>
      </c>
      <c r="O35" s="626">
        <v>229</v>
      </c>
      <c r="P35" s="626">
        <v>230</v>
      </c>
      <c r="Q35" s="626">
        <v>231</v>
      </c>
      <c r="R35" s="626"/>
      <c r="S35" s="626">
        <v>232</v>
      </c>
      <c r="T35" s="626">
        <v>233</v>
      </c>
      <c r="U35" s="626">
        <v>234</v>
      </c>
      <c r="V35" s="626">
        <v>235</v>
      </c>
      <c r="W35" s="626">
        <v>236</v>
      </c>
      <c r="X35" s="626">
        <v>237</v>
      </c>
      <c r="Y35" s="626">
        <v>238</v>
      </c>
      <c r="Z35" s="626">
        <v>239</v>
      </c>
      <c r="AA35" s="626">
        <v>240</v>
      </c>
      <c r="AB35" s="626">
        <v>241</v>
      </c>
      <c r="AC35" s="626"/>
      <c r="AD35" s="626">
        <v>242</v>
      </c>
      <c r="AE35" s="626">
        <v>243</v>
      </c>
      <c r="AF35" s="626">
        <v>244</v>
      </c>
      <c r="AG35" s="626">
        <v>245</v>
      </c>
      <c r="AH35" s="626">
        <v>246</v>
      </c>
      <c r="AI35" s="626">
        <v>247</v>
      </c>
      <c r="AJ35" s="626">
        <v>248</v>
      </c>
      <c r="AK35" s="626">
        <v>249</v>
      </c>
      <c r="AL35" s="626">
        <v>250</v>
      </c>
      <c r="AM35" s="626">
        <v>251</v>
      </c>
      <c r="AN35" s="626"/>
      <c r="AO35" s="626">
        <v>252</v>
      </c>
      <c r="AP35" s="626">
        <v>253</v>
      </c>
    </row>
    <row r="36" spans="1:42" ht="12" customHeight="1">
      <c r="A36" s="604">
        <v>243</v>
      </c>
      <c r="B36" s="604">
        <v>244</v>
      </c>
      <c r="C36" s="604">
        <v>245</v>
      </c>
      <c r="D36" s="604">
        <v>246</v>
      </c>
      <c r="E36" s="604">
        <v>247</v>
      </c>
      <c r="F36" s="604">
        <v>248</v>
      </c>
      <c r="G36" s="604">
        <v>249</v>
      </c>
      <c r="H36" s="604">
        <v>250</v>
      </c>
      <c r="I36" s="604">
        <v>251</v>
      </c>
      <c r="J36" s="604">
        <v>252</v>
      </c>
      <c r="K36" s="604">
        <v>253</v>
      </c>
      <c r="L36" s="604">
        <v>254</v>
      </c>
      <c r="M36" s="604">
        <v>255</v>
      </c>
      <c r="N36" s="604">
        <v>256</v>
      </c>
      <c r="O36" s="604">
        <v>257</v>
      </c>
      <c r="P36" s="604">
        <v>258</v>
      </c>
      <c r="Q36" s="604">
        <v>259</v>
      </c>
      <c r="R36" s="604">
        <v>260</v>
      </c>
      <c r="S36" s="604">
        <v>261</v>
      </c>
      <c r="T36" s="604">
        <v>262</v>
      </c>
      <c r="U36" s="604">
        <v>263</v>
      </c>
      <c r="V36" s="604">
        <v>264</v>
      </c>
      <c r="W36" s="604">
        <v>265</v>
      </c>
      <c r="X36" s="604">
        <v>266</v>
      </c>
      <c r="Y36" s="604">
        <v>267</v>
      </c>
      <c r="Z36" s="604">
        <v>268</v>
      </c>
      <c r="AA36" s="604">
        <v>269</v>
      </c>
      <c r="AB36" s="604">
        <v>270</v>
      </c>
      <c r="AC36" s="604">
        <v>271</v>
      </c>
      <c r="AD36" s="604">
        <v>272</v>
      </c>
      <c r="AE36" s="604">
        <v>273</v>
      </c>
      <c r="AF36" s="604">
        <v>274</v>
      </c>
      <c r="AG36" s="604">
        <v>275</v>
      </c>
      <c r="AH36" s="604">
        <v>276</v>
      </c>
      <c r="AI36" s="604">
        <v>277</v>
      </c>
      <c r="AJ36" s="604">
        <v>278</v>
      </c>
      <c r="AK36" s="604">
        <v>279</v>
      </c>
      <c r="AL36" s="604">
        <v>280</v>
      </c>
      <c r="AM36" s="604">
        <v>281</v>
      </c>
      <c r="AN36" s="604">
        <v>282</v>
      </c>
      <c r="AO36" s="604">
        <v>283</v>
      </c>
      <c r="AP36" s="604">
        <v>284</v>
      </c>
    </row>
    <row r="37" spans="1:42" ht="12" customHeight="1">
      <c r="A37" s="611" t="s">
        <v>768</v>
      </c>
      <c r="B37" s="612"/>
      <c r="C37" s="612"/>
      <c r="D37" s="612"/>
      <c r="E37" s="612"/>
      <c r="F37" s="612"/>
      <c r="G37" s="612"/>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612"/>
      <c r="AI37" s="612"/>
      <c r="AJ37" s="612"/>
      <c r="AK37" s="612"/>
      <c r="AL37" s="612"/>
      <c r="AM37" s="612"/>
      <c r="AN37" s="612"/>
      <c r="AO37" s="612"/>
      <c r="AP37" s="613"/>
    </row>
    <row r="38" spans="1:42" ht="12" customHeight="1">
      <c r="A38" s="572" t="s">
        <v>725</v>
      </c>
      <c r="B38" s="572"/>
      <c r="C38" s="572"/>
      <c r="D38" s="572"/>
      <c r="E38" s="572" t="s">
        <v>729</v>
      </c>
      <c r="F38" s="624"/>
      <c r="G38" s="624"/>
      <c r="H38" s="624"/>
      <c r="I38" s="624"/>
      <c r="J38" s="572" t="s">
        <v>730</v>
      </c>
      <c r="K38" s="572"/>
      <c r="L38" s="572"/>
      <c r="M38" s="572"/>
      <c r="N38" s="572"/>
      <c r="O38" s="572"/>
      <c r="P38" s="572"/>
      <c r="Q38" s="572"/>
      <c r="R38" s="624"/>
      <c r="S38" s="572"/>
      <c r="T38" s="572"/>
      <c r="U38" s="572" t="s">
        <v>739</v>
      </c>
      <c r="V38" s="572"/>
      <c r="W38" s="572"/>
      <c r="X38" s="572"/>
      <c r="Y38" s="572"/>
      <c r="Z38" s="572"/>
      <c r="AA38" s="572"/>
      <c r="AB38" s="572"/>
      <c r="AC38" s="624"/>
      <c r="AD38" s="572"/>
      <c r="AE38" s="572"/>
      <c r="AF38" s="572" t="s">
        <v>738</v>
      </c>
      <c r="AG38" s="572"/>
      <c r="AH38" s="572"/>
      <c r="AI38" s="572"/>
      <c r="AJ38" s="572"/>
      <c r="AK38" s="572"/>
      <c r="AL38" s="572"/>
      <c r="AM38" s="572"/>
      <c r="AN38" s="624"/>
      <c r="AO38" s="572"/>
      <c r="AP38" s="665"/>
    </row>
    <row r="39" spans="1:42" ht="12" customHeight="1">
      <c r="A39" s="573" t="s">
        <v>726</v>
      </c>
      <c r="B39" s="573" t="s">
        <v>727</v>
      </c>
      <c r="C39" s="573" t="s">
        <v>728</v>
      </c>
      <c r="D39" s="573" t="s">
        <v>754</v>
      </c>
      <c r="E39" s="573" t="s">
        <v>100</v>
      </c>
      <c r="F39" s="625" t="s">
        <v>783</v>
      </c>
      <c r="G39" s="625" t="s">
        <v>784</v>
      </c>
      <c r="H39" s="625" t="s">
        <v>785</v>
      </c>
      <c r="I39" s="625" t="s">
        <v>763</v>
      </c>
      <c r="J39" s="573" t="s">
        <v>731</v>
      </c>
      <c r="K39" s="573" t="s">
        <v>118</v>
      </c>
      <c r="L39" s="573" t="s">
        <v>732</v>
      </c>
      <c r="M39" s="620" t="s">
        <v>733</v>
      </c>
      <c r="N39" s="573" t="s">
        <v>93</v>
      </c>
      <c r="O39" s="573" t="s">
        <v>100</v>
      </c>
      <c r="P39" s="573" t="s">
        <v>734</v>
      </c>
      <c r="Q39" s="573" t="s">
        <v>735</v>
      </c>
      <c r="R39" s="625" t="s">
        <v>754</v>
      </c>
      <c r="S39" s="573" t="s">
        <v>736</v>
      </c>
      <c r="T39" s="573" t="s">
        <v>737</v>
      </c>
      <c r="U39" s="573" t="s">
        <v>731</v>
      </c>
      <c r="V39" s="573" t="s">
        <v>118</v>
      </c>
      <c r="W39" s="573" t="s">
        <v>732</v>
      </c>
      <c r="X39" s="620" t="s">
        <v>733</v>
      </c>
      <c r="Y39" s="573" t="s">
        <v>93</v>
      </c>
      <c r="Z39" s="573" t="s">
        <v>100</v>
      </c>
      <c r="AA39" s="573" t="s">
        <v>734</v>
      </c>
      <c r="AB39" s="573" t="s">
        <v>735</v>
      </c>
      <c r="AC39" s="625" t="s">
        <v>754</v>
      </c>
      <c r="AD39" s="573" t="s">
        <v>736</v>
      </c>
      <c r="AE39" s="573" t="s">
        <v>737</v>
      </c>
      <c r="AF39" s="573" t="s">
        <v>731</v>
      </c>
      <c r="AG39" s="573" t="s">
        <v>118</v>
      </c>
      <c r="AH39" s="573" t="s">
        <v>732</v>
      </c>
      <c r="AI39" s="620" t="s">
        <v>733</v>
      </c>
      <c r="AJ39" s="573" t="s">
        <v>93</v>
      </c>
      <c r="AK39" s="573" t="s">
        <v>100</v>
      </c>
      <c r="AL39" s="573" t="s">
        <v>734</v>
      </c>
      <c r="AM39" s="573" t="s">
        <v>735</v>
      </c>
      <c r="AN39" s="625" t="s">
        <v>754</v>
      </c>
      <c r="AO39" s="573" t="s">
        <v>736</v>
      </c>
      <c r="AP39" s="666" t="s">
        <v>737</v>
      </c>
    </row>
    <row r="40" spans="1:42" ht="12" customHeight="1">
      <c r="A40" s="570" t="str">
        <f>+'交⑤'!BA4</f>
        <v>-</v>
      </c>
      <c r="B40" s="570" t="str">
        <f>+'交⑤'!BB4</f>
        <v>-</v>
      </c>
      <c r="C40" s="570" t="str">
        <f>+'交⑤'!BC4</f>
        <v>-</v>
      </c>
      <c r="D40" s="570" t="str">
        <f>+'交⑤'!BD4</f>
        <v>-</v>
      </c>
      <c r="E40" s="570" t="str">
        <f>+'交⑤'!BE4</f>
        <v>-</v>
      </c>
      <c r="F40" s="645" t="str">
        <f>+'交⑤'!BF4</f>
        <v>-</v>
      </c>
      <c r="G40" s="645" t="str">
        <f>+'交⑤'!BG4</f>
        <v>-</v>
      </c>
      <c r="H40" s="645" t="str">
        <f>+'交⑤'!BH4</f>
        <v>-</v>
      </c>
      <c r="I40" s="645" t="str">
        <f>+'交⑤'!BI4</f>
        <v>-</v>
      </c>
      <c r="J40" s="570" t="str">
        <f>+'交⑤'!BJ4</f>
        <v>-</v>
      </c>
      <c r="K40" s="570" t="str">
        <f>+'交⑤'!BK4</f>
        <v>-</v>
      </c>
      <c r="L40" s="570" t="str">
        <f>+'交⑤'!BL4</f>
        <v>-</v>
      </c>
      <c r="M40" s="623" t="str">
        <f>+'交⑤'!BM4</f>
        <v>-</v>
      </c>
      <c r="N40" s="570" t="str">
        <f>+'交⑤'!BN4</f>
        <v>-</v>
      </c>
      <c r="O40" s="570" t="str">
        <f>+'交⑤'!BO4</f>
        <v>-</v>
      </c>
      <c r="P40" s="570" t="str">
        <f>+'交⑤'!BP4</f>
        <v>-</v>
      </c>
      <c r="Q40" s="570" t="str">
        <f>+'交⑤'!BQ4</f>
        <v>-</v>
      </c>
      <c r="R40" s="645" t="str">
        <f>+'交⑤'!BR4</f>
        <v>-</v>
      </c>
      <c r="S40" s="570" t="str">
        <f>+'交⑤'!BS4</f>
        <v>-</v>
      </c>
      <c r="T40" s="570" t="str">
        <f>+'交⑤'!BT4</f>
        <v>-</v>
      </c>
      <c r="U40" s="570" t="str">
        <f>+'交⑤'!BU4</f>
        <v>-</v>
      </c>
      <c r="V40" s="570" t="str">
        <f>+'交⑤'!BV4</f>
        <v>-</v>
      </c>
      <c r="W40" s="570">
        <f>+'交⑤'!BW4</f>
        <v>1.25</v>
      </c>
      <c r="X40" s="623" t="str">
        <f>+'交⑤'!BX4</f>
        <v>-</v>
      </c>
      <c r="Y40" s="570" t="str">
        <f>+'交⑤'!BY4</f>
        <v>-</v>
      </c>
      <c r="Z40" s="570" t="str">
        <f>+'交⑤'!BZ4</f>
        <v>-</v>
      </c>
      <c r="AA40" s="570" t="str">
        <f>+'交⑤'!CA4</f>
        <v>-</v>
      </c>
      <c r="AB40" s="570" t="str">
        <f>+'交⑤'!CB4</f>
        <v>-</v>
      </c>
      <c r="AC40" s="645" t="str">
        <f>+'交⑤'!CC4</f>
        <v>-</v>
      </c>
      <c r="AD40" s="570" t="str">
        <f>+'交⑤'!CD4</f>
        <v>-</v>
      </c>
      <c r="AE40" s="570" t="str">
        <f>+'交⑤'!CE4</f>
        <v>-</v>
      </c>
      <c r="AF40" s="570" t="str">
        <f>+'交⑤'!CF4</f>
        <v>-</v>
      </c>
      <c r="AG40" s="570" t="str">
        <f>+'交⑤'!CG4</f>
        <v>-</v>
      </c>
      <c r="AH40" s="570" t="str">
        <f>+'交⑤'!CH4</f>
        <v>-</v>
      </c>
      <c r="AI40" s="623" t="str">
        <f>+'交⑤'!CI4</f>
        <v>-</v>
      </c>
      <c r="AJ40" s="570" t="str">
        <f>+'交⑤'!CJ4</f>
        <v>-</v>
      </c>
      <c r="AK40" s="570" t="str">
        <f>+'交⑤'!CK4</f>
        <v>-</v>
      </c>
      <c r="AL40" s="570" t="str">
        <f>+'交⑤'!CL4</f>
        <v>-</v>
      </c>
      <c r="AM40" s="570" t="str">
        <f>+'交⑤'!CM4</f>
        <v>-</v>
      </c>
      <c r="AN40" s="645" t="str">
        <f>+'交⑤'!CN4</f>
        <v>-</v>
      </c>
      <c r="AO40" s="570" t="str">
        <f>+'交⑤'!CO4</f>
        <v>-</v>
      </c>
      <c r="AP40" s="667" t="str">
        <f>+'交⑤'!CP4</f>
        <v>-</v>
      </c>
    </row>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sheetData>
  <sheetProtection/>
  <mergeCells count="4">
    <mergeCell ref="A12:C12"/>
    <mergeCell ref="D12:W12"/>
    <mergeCell ref="Y12:AE12"/>
    <mergeCell ref="FI4:FS4"/>
  </mergeCells>
  <printOptions/>
  <pageMargins left="0.15748031496062992" right="0.15748031496062992" top="0.6692913385826772" bottom="0.1968503937007874" header="0.31496062992125984" footer="0.31496062992125984"/>
  <pageSetup fitToWidth="2" fitToHeight="1" horizontalDpi="600" verticalDpi="600" orientation="landscape" paperSize="8" scale="65" r:id="rId1"/>
</worksheet>
</file>

<file path=xl/worksheets/sheet2.xml><?xml version="1.0" encoding="utf-8"?>
<worksheet xmlns="http://schemas.openxmlformats.org/spreadsheetml/2006/main" xmlns:r="http://schemas.openxmlformats.org/officeDocument/2006/relationships">
  <sheetPr>
    <pageSetUpPr fitToPage="1"/>
  </sheetPr>
  <dimension ref="A1:BZ51"/>
  <sheetViews>
    <sheetView showGridLines="0" view="pageBreakPreview" zoomScaleSheetLayoutView="100" zoomScalePageLayoutView="0" workbookViewId="0" topLeftCell="A1">
      <selection activeCell="AE2" sqref="AE2"/>
    </sheetView>
  </sheetViews>
  <sheetFormatPr defaultColWidth="13.7109375" defaultRowHeight="12"/>
  <cols>
    <col min="1" max="1" width="0.85546875" style="19" customWidth="1"/>
    <col min="2" max="2" width="2.7109375" style="19" customWidth="1"/>
    <col min="3" max="3" width="8.7109375" style="19" customWidth="1"/>
    <col min="4" max="6" width="1.7109375" style="19" customWidth="1"/>
    <col min="7" max="8" width="2.7109375" style="19" customWidth="1"/>
    <col min="9" max="9" width="3.28125" style="19" customWidth="1"/>
    <col min="10" max="26" width="2.7109375" style="19" customWidth="1"/>
    <col min="27" max="27" width="4.7109375" style="19" customWidth="1"/>
    <col min="28" max="28" width="3.7109375" style="19" customWidth="1"/>
    <col min="29" max="30" width="2.7109375" style="19" customWidth="1"/>
    <col min="31" max="31" width="3.28125" style="19" customWidth="1"/>
    <col min="32" max="32" width="2.7109375" style="19" customWidth="1"/>
    <col min="33" max="33" width="3.28125" style="19" customWidth="1"/>
    <col min="34" max="34" width="2.7109375" style="19" customWidth="1"/>
    <col min="35" max="35" width="3.28125" style="19" customWidth="1"/>
    <col min="36" max="36" width="2.28125" style="19" customWidth="1"/>
    <col min="37" max="37" width="1.7109375" style="19" customWidth="1"/>
    <col min="38" max="41" width="2.7109375" style="19" customWidth="1"/>
    <col min="42" max="42" width="9.8515625" style="19" customWidth="1"/>
    <col min="43" max="46" width="2.7109375" style="19" customWidth="1"/>
    <col min="47" max="50" width="13.7109375" style="19" customWidth="1"/>
    <col min="51" max="51" width="13.7109375" style="19" hidden="1" customWidth="1"/>
    <col min="52" max="52" width="2.7109375" style="19" hidden="1" customWidth="1"/>
    <col min="53" max="78" width="6.7109375" style="19" hidden="1" customWidth="1"/>
    <col min="79" max="110" width="0" style="19" hidden="1" customWidth="1"/>
    <col min="111" max="16384" width="13.7109375" style="19" customWidth="1"/>
  </cols>
  <sheetData>
    <row r="1" spans="5:38" ht="11.25" customHeight="1">
      <c r="E1" s="18"/>
      <c r="F1" s="58"/>
      <c r="G1" s="58"/>
      <c r="H1" s="58"/>
      <c r="I1" s="58"/>
      <c r="AK1" s="59" t="s">
        <v>59</v>
      </c>
      <c r="AL1" s="59"/>
    </row>
    <row r="2" spans="5:78" ht="15" customHeight="1">
      <c r="E2" s="60"/>
      <c r="F2" s="61"/>
      <c r="G2" s="61"/>
      <c r="H2" s="61"/>
      <c r="I2" s="61"/>
      <c r="J2" s="61"/>
      <c r="K2" s="61"/>
      <c r="L2" s="61"/>
      <c r="M2" s="61"/>
      <c r="N2" s="61"/>
      <c r="O2" s="61"/>
      <c r="P2" s="61"/>
      <c r="Q2" s="61"/>
      <c r="R2" s="61"/>
      <c r="S2" s="61"/>
      <c r="T2" s="61"/>
      <c r="U2" s="61"/>
      <c r="V2" s="61"/>
      <c r="W2" s="61"/>
      <c r="X2" s="61"/>
      <c r="Y2" s="61"/>
      <c r="Z2" s="61"/>
      <c r="AA2" s="860" t="s">
        <v>1067</v>
      </c>
      <c r="AB2" s="860"/>
      <c r="AC2" s="859" t="s">
        <v>25</v>
      </c>
      <c r="AD2" s="859"/>
      <c r="AE2" s="244"/>
      <c r="AF2" s="248" t="s">
        <v>3</v>
      </c>
      <c r="AG2" s="244"/>
      <c r="AH2" s="246" t="s">
        <v>16</v>
      </c>
      <c r="AI2" s="244"/>
      <c r="AJ2" s="245" t="s">
        <v>24</v>
      </c>
      <c r="AK2" s="62"/>
      <c r="BA2" s="524" t="s">
        <v>630</v>
      </c>
      <c r="BB2" s="503" t="s">
        <v>631</v>
      </c>
      <c r="BC2" s="503"/>
      <c r="BD2" s="503" t="s">
        <v>632</v>
      </c>
      <c r="BE2" s="503" t="s">
        <v>632</v>
      </c>
      <c r="BF2" s="503"/>
      <c r="BG2" s="503"/>
      <c r="BH2" s="503"/>
      <c r="BI2" s="503"/>
      <c r="BJ2" s="503"/>
      <c r="BK2" s="503"/>
      <c r="BL2" s="503" t="s">
        <v>124</v>
      </c>
      <c r="BM2" s="503"/>
      <c r="BN2" s="503"/>
      <c r="BO2" s="503"/>
      <c r="BP2" s="503"/>
      <c r="BQ2" s="503"/>
      <c r="BR2" s="503"/>
      <c r="BS2" s="503"/>
      <c r="BT2" s="503" t="s">
        <v>235</v>
      </c>
      <c r="BU2" s="503"/>
      <c r="BV2" s="503"/>
      <c r="BW2" s="503"/>
      <c r="BX2" s="503"/>
      <c r="BY2" s="503"/>
      <c r="BZ2" s="504"/>
    </row>
    <row r="3" spans="5:78" ht="15" customHeight="1" thickBot="1">
      <c r="E3" s="63"/>
      <c r="F3" s="242" t="s">
        <v>70</v>
      </c>
      <c r="G3" s="242"/>
      <c r="H3" s="242"/>
      <c r="I3" s="242"/>
      <c r="J3" s="242"/>
      <c r="K3" s="242"/>
      <c r="L3" s="242"/>
      <c r="M3" s="242"/>
      <c r="N3" s="242"/>
      <c r="O3" s="242"/>
      <c r="P3" s="242"/>
      <c r="Q3" s="242"/>
      <c r="R3" s="242"/>
      <c r="S3" s="242"/>
      <c r="T3" s="242"/>
      <c r="U3" s="242"/>
      <c r="V3" s="242"/>
      <c r="W3" s="242"/>
      <c r="X3" s="242"/>
      <c r="Y3" s="242"/>
      <c r="Z3" s="242"/>
      <c r="AA3" s="20"/>
      <c r="AB3" s="20"/>
      <c r="AC3" s="20"/>
      <c r="AD3" s="20"/>
      <c r="AE3" s="20"/>
      <c r="AF3" s="20"/>
      <c r="AG3" s="20"/>
      <c r="AH3" s="20"/>
      <c r="AI3" s="20"/>
      <c r="AJ3" s="20"/>
      <c r="AK3" s="64"/>
      <c r="AO3" s="253" t="s">
        <v>149</v>
      </c>
      <c r="BA3" s="525" t="s">
        <v>627</v>
      </c>
      <c r="BB3" s="526" t="s">
        <v>629</v>
      </c>
      <c r="BC3" s="526" t="s">
        <v>628</v>
      </c>
      <c r="BD3" s="526" t="s">
        <v>633</v>
      </c>
      <c r="BE3" s="526" t="s">
        <v>128</v>
      </c>
      <c r="BF3" s="526" t="s">
        <v>634</v>
      </c>
      <c r="BG3" s="526" t="s">
        <v>125</v>
      </c>
      <c r="BH3" s="526" t="s">
        <v>636</v>
      </c>
      <c r="BI3" s="526" t="s">
        <v>7</v>
      </c>
      <c r="BJ3" s="526" t="s">
        <v>15</v>
      </c>
      <c r="BK3" s="526" t="s">
        <v>637</v>
      </c>
      <c r="BL3" s="526" t="s">
        <v>633</v>
      </c>
      <c r="BM3" s="526" t="s">
        <v>638</v>
      </c>
      <c r="BN3" s="526" t="s">
        <v>128</v>
      </c>
      <c r="BO3" s="526" t="s">
        <v>634</v>
      </c>
      <c r="BP3" s="526" t="s">
        <v>125</v>
      </c>
      <c r="BQ3" s="526" t="s">
        <v>635</v>
      </c>
      <c r="BR3" s="526" t="s">
        <v>7</v>
      </c>
      <c r="BS3" s="526" t="s">
        <v>15</v>
      </c>
      <c r="BT3" s="526" t="s">
        <v>128</v>
      </c>
      <c r="BU3" s="526" t="s">
        <v>634</v>
      </c>
      <c r="BV3" s="526" t="s">
        <v>125</v>
      </c>
      <c r="BW3" s="526" t="s">
        <v>635</v>
      </c>
      <c r="BX3" s="526" t="s">
        <v>7</v>
      </c>
      <c r="BY3" s="526" t="s">
        <v>15</v>
      </c>
      <c r="BZ3" s="527" t="s">
        <v>639</v>
      </c>
    </row>
    <row r="4" spans="5:78" ht="12" customHeight="1" thickBot="1">
      <c r="E4" s="63"/>
      <c r="F4" s="65"/>
      <c r="G4" s="65"/>
      <c r="H4" s="65"/>
      <c r="I4" s="65"/>
      <c r="J4" s="66"/>
      <c r="K4" s="66"/>
      <c r="L4" s="66"/>
      <c r="M4" s="20"/>
      <c r="N4" s="20"/>
      <c r="O4" s="20"/>
      <c r="P4" s="20"/>
      <c r="Q4" s="20"/>
      <c r="R4" s="20"/>
      <c r="S4" s="20"/>
      <c r="T4" s="20"/>
      <c r="U4" s="20"/>
      <c r="V4" s="20"/>
      <c r="W4" s="20"/>
      <c r="X4" s="20"/>
      <c r="Y4" s="20"/>
      <c r="Z4" s="20"/>
      <c r="AA4" s="20"/>
      <c r="AB4" s="20"/>
      <c r="AC4" s="20"/>
      <c r="AD4" s="20"/>
      <c r="AE4" s="20"/>
      <c r="AF4" s="20"/>
      <c r="AG4" s="20"/>
      <c r="AH4" s="20"/>
      <c r="AI4" s="20"/>
      <c r="AJ4" s="20"/>
      <c r="AK4" s="64"/>
      <c r="AO4" s="940" t="s">
        <v>339</v>
      </c>
      <c r="AP4" s="941"/>
      <c r="BA4" s="577" t="str">
        <f>IF(AND(DATE(AE2+1988,AG2,AI2)&gt;=42488,DATE(AE2+1988,AG2,AI2)&lt;=42819),DATE(AE2+1988,AG2,AI2),"-")</f>
        <v>-</v>
      </c>
      <c r="BB4" s="505" t="str">
        <f>+AO4</f>
        <v>28S</v>
      </c>
      <c r="BC4" s="505" t="str">
        <f>IF(M14="","-",M14)</f>
        <v>-</v>
      </c>
      <c r="BD4" s="505" t="str">
        <f>IF(AND(G20="■",J20="□"),"法",IF(AND(G20="□",J20="■"),"個","-"))</f>
        <v>-</v>
      </c>
      <c r="BE4" s="505" t="str">
        <f>IF(P16="","-",P16)</f>
        <v>-</v>
      </c>
      <c r="BF4" s="505" t="str">
        <f>IF(P17="","-",P17)</f>
        <v>-</v>
      </c>
      <c r="BG4" s="505" t="str">
        <f>IF(P18="","-",P18)</f>
        <v>-</v>
      </c>
      <c r="BH4" s="505" t="str">
        <f>IF(Q19="","-",Q19)</f>
        <v>-</v>
      </c>
      <c r="BI4" s="505" t="str">
        <f>IF(OR(U19="",U19="（都道府県から記入）"),"-",U19)</f>
        <v>-</v>
      </c>
      <c r="BJ4" s="505" t="str">
        <f>IF(P20="","-",P20)</f>
        <v>-</v>
      </c>
      <c r="BK4" s="505" t="str">
        <f>IF(AND(X21="■",P21="□"),"共",IF(AND(X21="□",P21="■"),"単","-"))</f>
        <v>-</v>
      </c>
      <c r="BL4" s="505" t="str">
        <f>IF(AND(G28="■",J28="□"),"法",IF(AND(G28="□",J28="■"),"個","-"))</f>
        <v>-</v>
      </c>
      <c r="BM4" s="505">
        <f>IF(N23="■","建","")</f>
      </c>
      <c r="BN4" s="505" t="str">
        <f>IF($N$23="■",BE4,IF(P24="","-",P24))</f>
        <v>-</v>
      </c>
      <c r="BO4" s="505" t="str">
        <f>IF($N$23="■",BF4,IF(P25="","-",P25))</f>
        <v>-</v>
      </c>
      <c r="BP4" s="505" t="str">
        <f>IF($N$23="■",BG4,IF(P26="","-",P26))</f>
        <v>-</v>
      </c>
      <c r="BQ4" s="505" t="str">
        <f>IF($N$23="■",BH4,IF(Q27="","-",Q27))</f>
        <v>-</v>
      </c>
      <c r="BR4" s="505" t="str">
        <f>IF(N23="■",BI4,IF(OR(U27="",U27="（都道府県から記入）"),"-",U27))</f>
        <v>-</v>
      </c>
      <c r="BS4" s="505" t="str">
        <f>IF($N$23="■",BJ4,IF(P28="","-",P28))</f>
        <v>-</v>
      </c>
      <c r="BT4" s="505" t="str">
        <f>IF(P30="","-",P30)</f>
        <v>-</v>
      </c>
      <c r="BU4" s="505" t="str">
        <f>IF(P31="","-",P31)</f>
        <v>-</v>
      </c>
      <c r="BV4" s="505" t="str">
        <f>IF(P32="","-",P32)</f>
        <v>-</v>
      </c>
      <c r="BW4" s="505" t="str">
        <f>IF(Q33="","-",Q33)</f>
        <v>-</v>
      </c>
      <c r="BX4" s="505" t="str">
        <f>IF(OR(U33="",U33="（都道府県から記入）"),"-",U33)</f>
        <v>-</v>
      </c>
      <c r="BY4" s="505" t="str">
        <f>IF(P34="","-",P34)</f>
        <v>-</v>
      </c>
      <c r="BZ4" s="506" t="str">
        <f>IF(P35="","-",P35)</f>
        <v>-</v>
      </c>
    </row>
    <row r="5" spans="5:37" ht="15" customHeight="1">
      <c r="E5" s="25"/>
      <c r="F5" s="943" t="s">
        <v>398</v>
      </c>
      <c r="G5" s="943"/>
      <c r="H5" s="943"/>
      <c r="I5" s="943"/>
      <c r="J5" s="943"/>
      <c r="K5" s="943"/>
      <c r="L5" s="943"/>
      <c r="M5" s="943"/>
      <c r="N5" s="943"/>
      <c r="O5" s="943"/>
      <c r="P5" s="943"/>
      <c r="Q5" s="943"/>
      <c r="R5" s="943"/>
      <c r="S5" s="943"/>
      <c r="T5" s="943"/>
      <c r="U5" s="943"/>
      <c r="V5" s="943"/>
      <c r="W5" s="943"/>
      <c r="X5" s="943"/>
      <c r="Y5" s="943"/>
      <c r="Z5" s="943"/>
      <c r="AA5" s="943"/>
      <c r="AB5" s="943"/>
      <c r="AC5" s="943"/>
      <c r="AD5" s="943"/>
      <c r="AE5" s="943"/>
      <c r="AF5" s="943"/>
      <c r="AG5" s="943"/>
      <c r="AH5" s="943"/>
      <c r="AI5" s="943"/>
      <c r="AJ5" s="943"/>
      <c r="AK5" s="64"/>
    </row>
    <row r="6" spans="5:37" ht="7.5" customHeight="1">
      <c r="E6" s="25"/>
      <c r="F6" s="943"/>
      <c r="G6" s="943"/>
      <c r="H6" s="943"/>
      <c r="I6" s="943"/>
      <c r="J6" s="943"/>
      <c r="K6" s="943"/>
      <c r="L6" s="943"/>
      <c r="M6" s="943"/>
      <c r="N6" s="943"/>
      <c r="O6" s="943"/>
      <c r="P6" s="943"/>
      <c r="Q6" s="943"/>
      <c r="R6" s="943"/>
      <c r="S6" s="943"/>
      <c r="T6" s="943"/>
      <c r="U6" s="943"/>
      <c r="V6" s="943"/>
      <c r="W6" s="943"/>
      <c r="X6" s="943"/>
      <c r="Y6" s="943"/>
      <c r="Z6" s="943"/>
      <c r="AA6" s="943"/>
      <c r="AB6" s="943"/>
      <c r="AC6" s="943"/>
      <c r="AD6" s="943"/>
      <c r="AE6" s="943"/>
      <c r="AF6" s="943"/>
      <c r="AG6" s="943"/>
      <c r="AH6" s="943"/>
      <c r="AI6" s="943"/>
      <c r="AJ6" s="943"/>
      <c r="AK6" s="64"/>
    </row>
    <row r="7" spans="5:37" ht="30" customHeight="1">
      <c r="E7" s="25"/>
      <c r="F7" s="942" t="s">
        <v>140</v>
      </c>
      <c r="G7" s="942"/>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64"/>
    </row>
    <row r="8" spans="5:37" ht="7.5" customHeight="1">
      <c r="E8" s="25"/>
      <c r="F8" s="26"/>
      <c r="G8" s="67"/>
      <c r="H8" s="68"/>
      <c r="I8" s="67"/>
      <c r="J8" s="67"/>
      <c r="K8" s="67"/>
      <c r="L8" s="67"/>
      <c r="M8" s="26"/>
      <c r="N8" s="26"/>
      <c r="O8" s="26"/>
      <c r="P8" s="26"/>
      <c r="Q8" s="26"/>
      <c r="R8" s="26"/>
      <c r="S8" s="26"/>
      <c r="T8" s="26"/>
      <c r="U8" s="26"/>
      <c r="V8" s="26"/>
      <c r="W8" s="26"/>
      <c r="X8" s="26"/>
      <c r="Y8" s="26"/>
      <c r="Z8" s="26"/>
      <c r="AA8" s="26"/>
      <c r="AB8" s="26"/>
      <c r="AC8" s="26"/>
      <c r="AD8" s="26"/>
      <c r="AE8" s="26"/>
      <c r="AF8" s="26"/>
      <c r="AG8" s="26"/>
      <c r="AH8" s="26"/>
      <c r="AI8" s="26"/>
      <c r="AJ8" s="26"/>
      <c r="AK8" s="64"/>
    </row>
    <row r="9" spans="5:37" ht="48" customHeight="1">
      <c r="E9" s="25"/>
      <c r="G9" s="202"/>
      <c r="H9" s="944" t="s">
        <v>338</v>
      </c>
      <c r="I9" s="944"/>
      <c r="J9" s="944"/>
      <c r="K9" s="944"/>
      <c r="L9" s="944"/>
      <c r="M9" s="944"/>
      <c r="N9" s="944"/>
      <c r="O9" s="944"/>
      <c r="P9" s="944"/>
      <c r="Q9" s="944"/>
      <c r="R9" s="944"/>
      <c r="S9" s="944"/>
      <c r="T9" s="944"/>
      <c r="U9" s="944"/>
      <c r="V9" s="944"/>
      <c r="W9" s="944"/>
      <c r="X9" s="944"/>
      <c r="Y9" s="944"/>
      <c r="Z9" s="944"/>
      <c r="AA9" s="944"/>
      <c r="AB9" s="944"/>
      <c r="AC9" s="944"/>
      <c r="AD9" s="944"/>
      <c r="AE9" s="944"/>
      <c r="AF9" s="944"/>
      <c r="AG9" s="944"/>
      <c r="AH9" s="944"/>
      <c r="AI9" s="944"/>
      <c r="AJ9" s="202"/>
      <c r="AK9" s="64"/>
    </row>
    <row r="10" spans="5:41" ht="15" customHeight="1">
      <c r="E10" s="63"/>
      <c r="F10" s="872" t="s">
        <v>12</v>
      </c>
      <c r="G10" s="872"/>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64"/>
      <c r="AO10" s="69"/>
    </row>
    <row r="11" spans="5:37" ht="7.5" customHeight="1">
      <c r="E11" s="63"/>
      <c r="F11" s="68"/>
      <c r="G11" s="68"/>
      <c r="H11" s="68"/>
      <c r="I11" s="68"/>
      <c r="J11" s="67"/>
      <c r="K11" s="67"/>
      <c r="L11" s="67"/>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64"/>
    </row>
    <row r="12" spans="1:54" ht="24" customHeight="1">
      <c r="A12" s="70"/>
      <c r="B12" s="70"/>
      <c r="C12" s="70"/>
      <c r="D12" s="70"/>
      <c r="E12" s="63"/>
      <c r="F12" s="949" t="s">
        <v>14</v>
      </c>
      <c r="G12" s="949"/>
      <c r="H12" s="949"/>
      <c r="I12" s="949"/>
      <c r="J12" s="949"/>
      <c r="K12" s="949"/>
      <c r="L12" s="949"/>
      <c r="M12" s="869" t="s">
        <v>340</v>
      </c>
      <c r="N12" s="870"/>
      <c r="O12" s="870"/>
      <c r="P12" s="870"/>
      <c r="Q12" s="870"/>
      <c r="R12" s="870"/>
      <c r="S12" s="870"/>
      <c r="T12" s="870"/>
      <c r="U12" s="870"/>
      <c r="V12" s="870"/>
      <c r="W12" s="870"/>
      <c r="X12" s="870"/>
      <c r="Y12" s="870"/>
      <c r="Z12" s="870"/>
      <c r="AA12" s="870"/>
      <c r="AB12" s="870"/>
      <c r="AC12" s="870"/>
      <c r="AD12" s="870"/>
      <c r="AE12" s="870"/>
      <c r="AF12" s="870"/>
      <c r="AG12" s="870"/>
      <c r="AH12" s="870"/>
      <c r="AI12" s="870"/>
      <c r="AJ12" s="871"/>
      <c r="AK12" s="64"/>
      <c r="AL12" s="70"/>
      <c r="AM12" s="70"/>
      <c r="AN12" s="71"/>
      <c r="AO12" s="72"/>
      <c r="AP12" s="67"/>
      <c r="AQ12" s="70"/>
      <c r="AR12" s="70"/>
      <c r="AS12" s="70"/>
      <c r="AT12" s="70"/>
      <c r="AU12" s="70"/>
      <c r="AV12" s="70"/>
      <c r="AW12" s="70"/>
      <c r="AX12" s="70"/>
      <c r="AY12" s="70"/>
      <c r="AZ12" s="70"/>
      <c r="BA12" s="70"/>
      <c r="BB12" s="70"/>
    </row>
    <row r="13" spans="1:54" ht="24" customHeight="1">
      <c r="A13" s="70"/>
      <c r="B13" s="70"/>
      <c r="C13" s="70"/>
      <c r="D13" s="70"/>
      <c r="E13" s="63"/>
      <c r="F13" s="949" t="s">
        <v>13</v>
      </c>
      <c r="G13" s="949"/>
      <c r="H13" s="949"/>
      <c r="I13" s="949"/>
      <c r="J13" s="949"/>
      <c r="K13" s="949"/>
      <c r="L13" s="949"/>
      <c r="M13" s="869" t="s">
        <v>213</v>
      </c>
      <c r="N13" s="870"/>
      <c r="O13" s="870"/>
      <c r="P13" s="870"/>
      <c r="Q13" s="870"/>
      <c r="R13" s="870"/>
      <c r="S13" s="870"/>
      <c r="T13" s="870"/>
      <c r="U13" s="870"/>
      <c r="V13" s="870"/>
      <c r="W13" s="870"/>
      <c r="X13" s="870"/>
      <c r="Y13" s="870"/>
      <c r="Z13" s="870"/>
      <c r="AA13" s="870"/>
      <c r="AB13" s="870"/>
      <c r="AC13" s="870"/>
      <c r="AD13" s="870"/>
      <c r="AE13" s="870"/>
      <c r="AF13" s="870"/>
      <c r="AG13" s="870"/>
      <c r="AH13" s="870"/>
      <c r="AI13" s="870"/>
      <c r="AJ13" s="871"/>
      <c r="AK13" s="64"/>
      <c r="AL13" s="70"/>
      <c r="AM13" s="70"/>
      <c r="AN13" s="70"/>
      <c r="AO13" s="72"/>
      <c r="AP13" s="67"/>
      <c r="AQ13" s="70"/>
      <c r="AR13" s="70"/>
      <c r="AS13" s="70"/>
      <c r="AT13" s="70"/>
      <c r="AU13" s="70"/>
      <c r="AV13" s="70"/>
      <c r="AW13" s="70"/>
      <c r="AX13" s="70"/>
      <c r="AY13" s="70"/>
      <c r="AZ13" s="70"/>
      <c r="BA13" s="70"/>
      <c r="BB13" s="70"/>
    </row>
    <row r="14" spans="5:42" ht="24" customHeight="1">
      <c r="E14" s="63"/>
      <c r="F14" s="949" t="s">
        <v>234</v>
      </c>
      <c r="G14" s="949"/>
      <c r="H14" s="949"/>
      <c r="I14" s="949"/>
      <c r="J14" s="949"/>
      <c r="K14" s="949"/>
      <c r="L14" s="949"/>
      <c r="M14" s="946"/>
      <c r="N14" s="947"/>
      <c r="O14" s="947"/>
      <c r="P14" s="947"/>
      <c r="Q14" s="947"/>
      <c r="R14" s="947"/>
      <c r="S14" s="947"/>
      <c r="T14" s="947"/>
      <c r="U14" s="947"/>
      <c r="V14" s="947"/>
      <c r="W14" s="947"/>
      <c r="X14" s="947"/>
      <c r="Y14" s="947"/>
      <c r="Z14" s="947"/>
      <c r="AA14" s="947"/>
      <c r="AB14" s="947"/>
      <c r="AC14" s="947"/>
      <c r="AD14" s="947"/>
      <c r="AE14" s="947"/>
      <c r="AF14" s="947"/>
      <c r="AG14" s="947"/>
      <c r="AH14" s="947"/>
      <c r="AI14" s="947"/>
      <c r="AJ14" s="948"/>
      <c r="AK14" s="243"/>
      <c r="AO14" s="72"/>
      <c r="AP14" s="67"/>
    </row>
    <row r="15" spans="2:42" ht="18" customHeight="1">
      <c r="B15" s="26"/>
      <c r="C15" s="26"/>
      <c r="E15" s="63"/>
      <c r="F15" s="20"/>
      <c r="G15" s="20"/>
      <c r="H15" s="20"/>
      <c r="I15" s="20"/>
      <c r="J15" s="20"/>
      <c r="K15" s="20"/>
      <c r="L15" s="20"/>
      <c r="M15" s="20"/>
      <c r="N15" s="20"/>
      <c r="O15" s="20"/>
      <c r="P15" s="945" t="str">
        <f>IF($M14="","(事業名は２５文字以内としてください。）",IF(LEN($M14)&lt;26,"(入力字数は適正範囲です。）","事業名は25文字以下としてください。"))</f>
        <v>(事業名は２５文字以内としてください。）</v>
      </c>
      <c r="Q15" s="945"/>
      <c r="R15" s="945"/>
      <c r="S15" s="945"/>
      <c r="T15" s="945"/>
      <c r="U15" s="945"/>
      <c r="V15" s="945"/>
      <c r="W15" s="945"/>
      <c r="X15" s="945"/>
      <c r="Y15" s="945"/>
      <c r="Z15" s="945"/>
      <c r="AA15" s="945"/>
      <c r="AB15" s="945"/>
      <c r="AC15" s="945"/>
      <c r="AD15" s="945"/>
      <c r="AE15" s="945"/>
      <c r="AF15" s="945"/>
      <c r="AG15" s="945"/>
      <c r="AH15" s="210"/>
      <c r="AI15" s="913"/>
      <c r="AJ15" s="913"/>
      <c r="AK15" s="247"/>
      <c r="AL15" s="70"/>
      <c r="AO15" s="26"/>
      <c r="AP15" s="26"/>
    </row>
    <row r="16" spans="2:42" ht="31.5" customHeight="1">
      <c r="B16" s="953"/>
      <c r="C16" s="953"/>
      <c r="E16" s="63"/>
      <c r="F16" s="914" t="s">
        <v>232</v>
      </c>
      <c r="G16" s="915"/>
      <c r="H16" s="915"/>
      <c r="I16" s="915"/>
      <c r="J16" s="915"/>
      <c r="K16" s="915"/>
      <c r="L16" s="916"/>
      <c r="M16" s="866" t="s">
        <v>128</v>
      </c>
      <c r="N16" s="867"/>
      <c r="O16" s="868"/>
      <c r="P16" s="929"/>
      <c r="Q16" s="930"/>
      <c r="R16" s="930"/>
      <c r="S16" s="930"/>
      <c r="T16" s="930"/>
      <c r="U16" s="930"/>
      <c r="V16" s="930"/>
      <c r="W16" s="930"/>
      <c r="X16" s="930"/>
      <c r="Y16" s="930"/>
      <c r="Z16" s="930"/>
      <c r="AA16" s="930"/>
      <c r="AB16" s="930"/>
      <c r="AC16" s="930"/>
      <c r="AD16" s="930"/>
      <c r="AE16" s="931"/>
      <c r="AF16" s="920"/>
      <c r="AG16" s="921"/>
      <c r="AH16" s="921"/>
      <c r="AI16" s="921"/>
      <c r="AJ16" s="922"/>
      <c r="AK16" s="64"/>
      <c r="AO16" s="26"/>
      <c r="AP16" s="26"/>
    </row>
    <row r="17" spans="2:42" ht="24" customHeight="1">
      <c r="B17" s="284"/>
      <c r="C17" s="285"/>
      <c r="E17" s="63"/>
      <c r="F17" s="917"/>
      <c r="G17" s="918"/>
      <c r="H17" s="918"/>
      <c r="I17" s="918"/>
      <c r="J17" s="918"/>
      <c r="K17" s="918"/>
      <c r="L17" s="919"/>
      <c r="M17" s="853" t="s">
        <v>578</v>
      </c>
      <c r="N17" s="854"/>
      <c r="O17" s="855"/>
      <c r="P17" s="909"/>
      <c r="Q17" s="910"/>
      <c r="R17" s="910"/>
      <c r="S17" s="910"/>
      <c r="T17" s="910"/>
      <c r="U17" s="910"/>
      <c r="V17" s="910"/>
      <c r="W17" s="910"/>
      <c r="X17" s="910"/>
      <c r="Y17" s="910"/>
      <c r="Z17" s="910"/>
      <c r="AA17" s="910"/>
      <c r="AB17" s="910"/>
      <c r="AC17" s="910"/>
      <c r="AD17" s="910"/>
      <c r="AE17" s="911"/>
      <c r="AF17" s="923"/>
      <c r="AG17" s="924"/>
      <c r="AH17" s="924"/>
      <c r="AI17" s="924"/>
      <c r="AJ17" s="925"/>
      <c r="AK17" s="64"/>
      <c r="AO17" s="26"/>
      <c r="AP17" s="26"/>
    </row>
    <row r="18" spans="2:42" ht="24" customHeight="1">
      <c r="B18" s="284"/>
      <c r="C18" s="285"/>
      <c r="E18" s="25"/>
      <c r="F18" s="917"/>
      <c r="G18" s="918"/>
      <c r="H18" s="918"/>
      <c r="I18" s="918"/>
      <c r="J18" s="918"/>
      <c r="K18" s="918"/>
      <c r="L18" s="919"/>
      <c r="M18" s="856" t="s">
        <v>125</v>
      </c>
      <c r="N18" s="857"/>
      <c r="O18" s="858"/>
      <c r="P18" s="950"/>
      <c r="Q18" s="951"/>
      <c r="R18" s="951"/>
      <c r="S18" s="951"/>
      <c r="T18" s="951"/>
      <c r="U18" s="951"/>
      <c r="V18" s="951"/>
      <c r="W18" s="951"/>
      <c r="X18" s="951"/>
      <c r="Y18" s="951"/>
      <c r="Z18" s="951"/>
      <c r="AA18" s="951"/>
      <c r="AB18" s="951"/>
      <c r="AC18" s="951"/>
      <c r="AD18" s="951"/>
      <c r="AE18" s="952"/>
      <c r="AF18" s="926"/>
      <c r="AG18" s="927"/>
      <c r="AH18" s="927"/>
      <c r="AI18" s="927"/>
      <c r="AJ18" s="928"/>
      <c r="AK18" s="64"/>
      <c r="AO18" s="26"/>
      <c r="AP18" s="26"/>
    </row>
    <row r="19" spans="2:42" ht="42" customHeight="1">
      <c r="B19" s="284"/>
      <c r="C19" s="285"/>
      <c r="E19" s="25"/>
      <c r="F19" s="903">
        <f>IF(P18="","",IF(AND(G20="□",J20="□"),"▼法人・個人の別を選択のこと",""))</f>
      </c>
      <c r="G19" s="904"/>
      <c r="H19" s="904"/>
      <c r="I19" s="904"/>
      <c r="J19" s="904"/>
      <c r="K19" s="904"/>
      <c r="L19" s="905"/>
      <c r="M19" s="878" t="s">
        <v>7</v>
      </c>
      <c r="N19" s="879"/>
      <c r="O19" s="880"/>
      <c r="P19" s="209" t="s">
        <v>68</v>
      </c>
      <c r="Q19" s="896"/>
      <c r="R19" s="896"/>
      <c r="S19" s="896"/>
      <c r="T19" s="897"/>
      <c r="U19" s="884" t="s">
        <v>595</v>
      </c>
      <c r="V19" s="885"/>
      <c r="W19" s="885"/>
      <c r="X19" s="885"/>
      <c r="Y19" s="885"/>
      <c r="Z19" s="885"/>
      <c r="AA19" s="885"/>
      <c r="AB19" s="885"/>
      <c r="AC19" s="885"/>
      <c r="AD19" s="885"/>
      <c r="AE19" s="885"/>
      <c r="AF19" s="885"/>
      <c r="AG19" s="885"/>
      <c r="AH19" s="885"/>
      <c r="AI19" s="885"/>
      <c r="AJ19" s="886"/>
      <c r="AK19" s="64"/>
      <c r="AO19" s="26"/>
      <c r="AP19" s="26"/>
    </row>
    <row r="20" spans="2:42" ht="19.5" customHeight="1">
      <c r="B20" s="851"/>
      <c r="C20" s="852"/>
      <c r="E20" s="63"/>
      <c r="F20" s="73"/>
      <c r="G20" s="21" t="s">
        <v>115</v>
      </c>
      <c r="H20" s="74" t="s">
        <v>126</v>
      </c>
      <c r="I20" s="74"/>
      <c r="J20" s="21" t="s">
        <v>115</v>
      </c>
      <c r="K20" s="74" t="s">
        <v>127</v>
      </c>
      <c r="L20" s="75"/>
      <c r="M20" s="856" t="s">
        <v>15</v>
      </c>
      <c r="N20" s="857"/>
      <c r="O20" s="858"/>
      <c r="P20" s="900"/>
      <c r="Q20" s="900"/>
      <c r="R20" s="900"/>
      <c r="S20" s="900"/>
      <c r="T20" s="900"/>
      <c r="U20" s="900"/>
      <c r="V20" s="900"/>
      <c r="W20" s="900"/>
      <c r="X20" s="900"/>
      <c r="Y20" s="900"/>
      <c r="Z20" s="900"/>
      <c r="AA20" s="900"/>
      <c r="AB20" s="900"/>
      <c r="AC20" s="900"/>
      <c r="AD20" s="900"/>
      <c r="AE20" s="900"/>
      <c r="AF20" s="900"/>
      <c r="AG20" s="900"/>
      <c r="AH20" s="900"/>
      <c r="AI20" s="900"/>
      <c r="AJ20" s="902"/>
      <c r="AK20" s="64"/>
      <c r="AO20" s="26"/>
      <c r="AP20" s="26"/>
    </row>
    <row r="21" spans="2:42" ht="18" customHeight="1">
      <c r="B21" s="851"/>
      <c r="C21" s="852"/>
      <c r="E21" s="63"/>
      <c r="F21" s="934" t="s">
        <v>141</v>
      </c>
      <c r="G21" s="935"/>
      <c r="H21" s="935"/>
      <c r="I21" s="935"/>
      <c r="J21" s="935"/>
      <c r="K21" s="935"/>
      <c r="L21" s="935"/>
      <c r="M21" s="935"/>
      <c r="N21" s="935"/>
      <c r="O21" s="936"/>
      <c r="P21" s="22" t="s">
        <v>115</v>
      </c>
      <c r="Q21" s="938" t="s">
        <v>233</v>
      </c>
      <c r="R21" s="938"/>
      <c r="S21" s="938"/>
      <c r="T21" s="938"/>
      <c r="U21" s="938"/>
      <c r="V21" s="938"/>
      <c r="W21" s="938"/>
      <c r="X21" s="22" t="s">
        <v>115</v>
      </c>
      <c r="Y21" s="938" t="s">
        <v>571</v>
      </c>
      <c r="Z21" s="938"/>
      <c r="AA21" s="938"/>
      <c r="AB21" s="938"/>
      <c r="AC21" s="938"/>
      <c r="AD21" s="938"/>
      <c r="AE21" s="938"/>
      <c r="AF21" s="938"/>
      <c r="AG21" s="938"/>
      <c r="AH21" s="938"/>
      <c r="AI21" s="938"/>
      <c r="AJ21" s="939"/>
      <c r="AK21" s="64"/>
      <c r="AO21" s="26"/>
      <c r="AP21" s="26"/>
    </row>
    <row r="22" spans="2:37" ht="15" customHeight="1">
      <c r="B22" s="851"/>
      <c r="C22" s="852"/>
      <c r="E22" s="63"/>
      <c r="F22" s="937">
        <f>IF(P18="","",IF(AND(P21="□",X21="□"),"▲共同建築主の有無を選択のこと",""))</f>
      </c>
      <c r="G22" s="937"/>
      <c r="H22" s="937"/>
      <c r="I22" s="937"/>
      <c r="J22" s="937"/>
      <c r="K22" s="937"/>
      <c r="L22" s="937"/>
      <c r="M22" s="937"/>
      <c r="N22" s="937"/>
      <c r="O22" s="937"/>
      <c r="P22" s="841" t="s">
        <v>274</v>
      </c>
      <c r="Q22" s="841"/>
      <c r="R22" s="841"/>
      <c r="S22" s="841"/>
      <c r="T22" s="841"/>
      <c r="U22" s="841"/>
      <c r="V22" s="841"/>
      <c r="W22" s="841"/>
      <c r="X22" s="841"/>
      <c r="Y22" s="841"/>
      <c r="Z22" s="841"/>
      <c r="AA22" s="841"/>
      <c r="AB22" s="841"/>
      <c r="AC22" s="841"/>
      <c r="AD22" s="841"/>
      <c r="AE22" s="841"/>
      <c r="AF22" s="841"/>
      <c r="AG22" s="841"/>
      <c r="AH22" s="841"/>
      <c r="AI22" s="841"/>
      <c r="AJ22" s="841"/>
      <c r="AK22" s="842"/>
    </row>
    <row r="23" spans="2:37" ht="15" customHeight="1">
      <c r="B23" s="851"/>
      <c r="C23" s="852"/>
      <c r="E23" s="63"/>
      <c r="F23" s="914" t="s">
        <v>273</v>
      </c>
      <c r="G23" s="915"/>
      <c r="H23" s="915"/>
      <c r="I23" s="915"/>
      <c r="J23" s="915"/>
      <c r="K23" s="915"/>
      <c r="L23" s="916"/>
      <c r="M23" s="77"/>
      <c r="N23" s="23" t="s">
        <v>115</v>
      </c>
      <c r="O23" s="932" t="s">
        <v>401</v>
      </c>
      <c r="P23" s="932"/>
      <c r="Q23" s="932"/>
      <c r="R23" s="932"/>
      <c r="S23" s="932"/>
      <c r="T23" s="932"/>
      <c r="U23" s="932"/>
      <c r="V23" s="932"/>
      <c r="W23" s="932"/>
      <c r="X23" s="932"/>
      <c r="Y23" s="932"/>
      <c r="Z23" s="932"/>
      <c r="AA23" s="932"/>
      <c r="AB23" s="932"/>
      <c r="AC23" s="932"/>
      <c r="AD23" s="932"/>
      <c r="AE23" s="932"/>
      <c r="AF23" s="932"/>
      <c r="AG23" s="932"/>
      <c r="AH23" s="932"/>
      <c r="AI23" s="932"/>
      <c r="AJ23" s="933"/>
      <c r="AK23" s="64"/>
    </row>
    <row r="24" spans="2:37" ht="31.5" customHeight="1">
      <c r="B24" s="851"/>
      <c r="C24" s="852"/>
      <c r="E24" s="63"/>
      <c r="F24" s="917"/>
      <c r="G24" s="918"/>
      <c r="H24" s="918"/>
      <c r="I24" s="918"/>
      <c r="J24" s="918"/>
      <c r="K24" s="918"/>
      <c r="L24" s="919"/>
      <c r="M24" s="866" t="s">
        <v>128</v>
      </c>
      <c r="N24" s="867"/>
      <c r="O24" s="868"/>
      <c r="P24" s="929"/>
      <c r="Q24" s="930"/>
      <c r="R24" s="930"/>
      <c r="S24" s="930"/>
      <c r="T24" s="930"/>
      <c r="U24" s="930"/>
      <c r="V24" s="930"/>
      <c r="W24" s="930"/>
      <c r="X24" s="930"/>
      <c r="Y24" s="930"/>
      <c r="Z24" s="930"/>
      <c r="AA24" s="930"/>
      <c r="AB24" s="930"/>
      <c r="AC24" s="930"/>
      <c r="AD24" s="930"/>
      <c r="AE24" s="931"/>
      <c r="AF24" s="920"/>
      <c r="AG24" s="921"/>
      <c r="AH24" s="921"/>
      <c r="AI24" s="921"/>
      <c r="AJ24" s="922"/>
      <c r="AK24" s="64"/>
    </row>
    <row r="25" spans="2:37" ht="24" customHeight="1">
      <c r="B25" s="851"/>
      <c r="C25" s="852"/>
      <c r="E25" s="63"/>
      <c r="F25" s="917"/>
      <c r="G25" s="918"/>
      <c r="H25" s="918"/>
      <c r="I25" s="918"/>
      <c r="J25" s="918"/>
      <c r="K25" s="918"/>
      <c r="L25" s="919"/>
      <c r="M25" s="853" t="s">
        <v>578</v>
      </c>
      <c r="N25" s="854"/>
      <c r="O25" s="855"/>
      <c r="P25" s="909"/>
      <c r="Q25" s="910"/>
      <c r="R25" s="910"/>
      <c r="S25" s="910"/>
      <c r="T25" s="910"/>
      <c r="U25" s="910"/>
      <c r="V25" s="910"/>
      <c r="W25" s="910"/>
      <c r="X25" s="910"/>
      <c r="Y25" s="910"/>
      <c r="Z25" s="910"/>
      <c r="AA25" s="910"/>
      <c r="AB25" s="910"/>
      <c r="AC25" s="910"/>
      <c r="AD25" s="910"/>
      <c r="AE25" s="911"/>
      <c r="AF25" s="923"/>
      <c r="AG25" s="924"/>
      <c r="AH25" s="924"/>
      <c r="AI25" s="924"/>
      <c r="AJ25" s="925"/>
      <c r="AK25" s="64"/>
    </row>
    <row r="26" spans="2:37" ht="24" customHeight="1">
      <c r="B26" s="954"/>
      <c r="C26" s="954"/>
      <c r="E26" s="78"/>
      <c r="F26" s="917"/>
      <c r="G26" s="918"/>
      <c r="H26" s="918"/>
      <c r="I26" s="918"/>
      <c r="J26" s="918"/>
      <c r="K26" s="918"/>
      <c r="L26" s="919"/>
      <c r="M26" s="856" t="s">
        <v>125</v>
      </c>
      <c r="N26" s="857"/>
      <c r="O26" s="858"/>
      <c r="P26" s="906"/>
      <c r="Q26" s="907"/>
      <c r="R26" s="907"/>
      <c r="S26" s="907"/>
      <c r="T26" s="907"/>
      <c r="U26" s="907"/>
      <c r="V26" s="907"/>
      <c r="W26" s="907"/>
      <c r="X26" s="907"/>
      <c r="Y26" s="907"/>
      <c r="Z26" s="907"/>
      <c r="AA26" s="907"/>
      <c r="AB26" s="907"/>
      <c r="AC26" s="907"/>
      <c r="AD26" s="907"/>
      <c r="AE26" s="908"/>
      <c r="AF26" s="926"/>
      <c r="AG26" s="927"/>
      <c r="AH26" s="927"/>
      <c r="AI26" s="927"/>
      <c r="AJ26" s="928"/>
      <c r="AK26" s="64"/>
    </row>
    <row r="27" spans="2:37" ht="42" customHeight="1">
      <c r="B27" s="954"/>
      <c r="C27" s="954"/>
      <c r="E27" s="25"/>
      <c r="F27" s="903">
        <f>IF(P26="","",IF(AND(G28="□",J28="□"),"▼法人・個人の別を選択のこと",""))</f>
      </c>
      <c r="G27" s="904"/>
      <c r="H27" s="904"/>
      <c r="I27" s="904"/>
      <c r="J27" s="904"/>
      <c r="K27" s="904"/>
      <c r="L27" s="905"/>
      <c r="M27" s="878" t="s">
        <v>7</v>
      </c>
      <c r="N27" s="879"/>
      <c r="O27" s="880"/>
      <c r="P27" s="254" t="s">
        <v>68</v>
      </c>
      <c r="Q27" s="846"/>
      <c r="R27" s="846"/>
      <c r="S27" s="846"/>
      <c r="T27" s="847"/>
      <c r="U27" s="881" t="s">
        <v>536</v>
      </c>
      <c r="V27" s="882"/>
      <c r="W27" s="882"/>
      <c r="X27" s="882"/>
      <c r="Y27" s="882"/>
      <c r="Z27" s="882"/>
      <c r="AA27" s="882"/>
      <c r="AB27" s="882"/>
      <c r="AC27" s="882"/>
      <c r="AD27" s="882"/>
      <c r="AE27" s="882"/>
      <c r="AF27" s="882"/>
      <c r="AG27" s="882"/>
      <c r="AH27" s="882"/>
      <c r="AI27" s="882"/>
      <c r="AJ27" s="883"/>
      <c r="AK27" s="64"/>
    </row>
    <row r="28" spans="2:37" ht="19.5" customHeight="1">
      <c r="B28" s="954"/>
      <c r="C28" s="954"/>
      <c r="E28" s="63"/>
      <c r="F28" s="79"/>
      <c r="G28" s="24" t="s">
        <v>115</v>
      </c>
      <c r="H28" s="80" t="s">
        <v>126</v>
      </c>
      <c r="I28" s="80"/>
      <c r="J28" s="24" t="s">
        <v>115</v>
      </c>
      <c r="K28" s="80" t="s">
        <v>127</v>
      </c>
      <c r="L28" s="81"/>
      <c r="M28" s="856" t="s">
        <v>15</v>
      </c>
      <c r="N28" s="857"/>
      <c r="O28" s="858"/>
      <c r="P28" s="900"/>
      <c r="Q28" s="901"/>
      <c r="R28" s="901"/>
      <c r="S28" s="901"/>
      <c r="T28" s="901"/>
      <c r="U28" s="901"/>
      <c r="V28" s="901"/>
      <c r="W28" s="901"/>
      <c r="X28" s="901"/>
      <c r="Y28" s="901"/>
      <c r="Z28" s="901"/>
      <c r="AA28" s="901"/>
      <c r="AB28" s="901"/>
      <c r="AC28" s="901"/>
      <c r="AD28" s="901"/>
      <c r="AE28" s="901"/>
      <c r="AF28" s="901"/>
      <c r="AG28" s="901"/>
      <c r="AH28" s="901"/>
      <c r="AI28" s="901"/>
      <c r="AJ28" s="902"/>
      <c r="AK28" s="64"/>
    </row>
    <row r="29" spans="2:37" ht="27" customHeight="1">
      <c r="B29" s="954"/>
      <c r="C29" s="954"/>
      <c r="E29" s="63"/>
      <c r="F29" s="68"/>
      <c r="G29" s="68"/>
      <c r="H29" s="68"/>
      <c r="I29" s="68"/>
      <c r="J29" s="68"/>
      <c r="K29" s="67"/>
      <c r="L29" s="67"/>
      <c r="M29" s="67"/>
      <c r="N29" s="67"/>
      <c r="O29" s="67"/>
      <c r="P29" s="841" t="s">
        <v>336</v>
      </c>
      <c r="Q29" s="841"/>
      <c r="R29" s="841"/>
      <c r="S29" s="841"/>
      <c r="T29" s="841"/>
      <c r="U29" s="841"/>
      <c r="V29" s="841"/>
      <c r="W29" s="841"/>
      <c r="X29" s="841"/>
      <c r="Y29" s="841"/>
      <c r="Z29" s="841"/>
      <c r="AA29" s="841"/>
      <c r="AB29" s="841"/>
      <c r="AC29" s="841"/>
      <c r="AD29" s="841"/>
      <c r="AE29" s="841"/>
      <c r="AF29" s="841"/>
      <c r="AG29" s="841"/>
      <c r="AH29" s="841"/>
      <c r="AI29" s="841"/>
      <c r="AJ29" s="841"/>
      <c r="AK29" s="842"/>
    </row>
    <row r="30" spans="2:37" ht="24" customHeight="1">
      <c r="B30" s="845"/>
      <c r="C30" s="845"/>
      <c r="E30" s="63"/>
      <c r="F30" s="887" t="s">
        <v>150</v>
      </c>
      <c r="G30" s="888"/>
      <c r="H30" s="888"/>
      <c r="I30" s="888"/>
      <c r="J30" s="888"/>
      <c r="K30" s="888"/>
      <c r="L30" s="889"/>
      <c r="M30" s="866" t="s">
        <v>128</v>
      </c>
      <c r="N30" s="867"/>
      <c r="O30" s="868"/>
      <c r="P30" s="898"/>
      <c r="Q30" s="898"/>
      <c r="R30" s="898"/>
      <c r="S30" s="898"/>
      <c r="T30" s="898"/>
      <c r="U30" s="898"/>
      <c r="V30" s="898"/>
      <c r="W30" s="898"/>
      <c r="X30" s="898"/>
      <c r="Y30" s="898"/>
      <c r="Z30" s="898"/>
      <c r="AA30" s="898"/>
      <c r="AB30" s="898"/>
      <c r="AC30" s="898"/>
      <c r="AD30" s="898"/>
      <c r="AE30" s="898"/>
      <c r="AF30" s="898"/>
      <c r="AG30" s="898"/>
      <c r="AH30" s="898"/>
      <c r="AI30" s="898"/>
      <c r="AJ30" s="899"/>
      <c r="AK30" s="64"/>
    </row>
    <row r="31" spans="2:37" ht="24" customHeight="1">
      <c r="B31" s="845"/>
      <c r="C31" s="845"/>
      <c r="E31" s="63"/>
      <c r="F31" s="890"/>
      <c r="G31" s="891"/>
      <c r="H31" s="891"/>
      <c r="I31" s="891"/>
      <c r="J31" s="891"/>
      <c r="K31" s="891"/>
      <c r="L31" s="892"/>
      <c r="M31" s="853" t="s">
        <v>578</v>
      </c>
      <c r="N31" s="854"/>
      <c r="O31" s="855"/>
      <c r="P31" s="864"/>
      <c r="Q31" s="864"/>
      <c r="R31" s="864"/>
      <c r="S31" s="864"/>
      <c r="T31" s="864"/>
      <c r="U31" s="864"/>
      <c r="V31" s="864"/>
      <c r="W31" s="864"/>
      <c r="X31" s="864"/>
      <c r="Y31" s="864"/>
      <c r="Z31" s="864"/>
      <c r="AA31" s="864"/>
      <c r="AB31" s="864"/>
      <c r="AC31" s="864"/>
      <c r="AD31" s="864"/>
      <c r="AE31" s="864"/>
      <c r="AF31" s="864"/>
      <c r="AG31" s="864"/>
      <c r="AH31" s="864"/>
      <c r="AI31" s="864"/>
      <c r="AJ31" s="865"/>
      <c r="AK31" s="64"/>
    </row>
    <row r="32" spans="2:37" ht="24" customHeight="1">
      <c r="B32" s="845"/>
      <c r="C32" s="845"/>
      <c r="E32" s="63"/>
      <c r="F32" s="890"/>
      <c r="G32" s="891"/>
      <c r="H32" s="891"/>
      <c r="I32" s="891"/>
      <c r="J32" s="891"/>
      <c r="K32" s="891"/>
      <c r="L32" s="892"/>
      <c r="M32" s="856" t="s">
        <v>125</v>
      </c>
      <c r="N32" s="857"/>
      <c r="O32" s="858"/>
      <c r="P32" s="876"/>
      <c r="Q32" s="876"/>
      <c r="R32" s="876"/>
      <c r="S32" s="876"/>
      <c r="T32" s="876"/>
      <c r="U32" s="876"/>
      <c r="V32" s="876"/>
      <c r="W32" s="876"/>
      <c r="X32" s="876"/>
      <c r="Y32" s="876"/>
      <c r="Z32" s="876"/>
      <c r="AA32" s="876"/>
      <c r="AB32" s="876"/>
      <c r="AC32" s="876"/>
      <c r="AD32" s="876"/>
      <c r="AE32" s="876"/>
      <c r="AF32" s="876"/>
      <c r="AG32" s="876"/>
      <c r="AH32" s="876"/>
      <c r="AI32" s="876"/>
      <c r="AJ32" s="877"/>
      <c r="AK32" s="64"/>
    </row>
    <row r="33" spans="2:37" ht="42" customHeight="1">
      <c r="B33" s="845"/>
      <c r="C33" s="845"/>
      <c r="E33" s="63"/>
      <c r="F33" s="890"/>
      <c r="G33" s="891"/>
      <c r="H33" s="891"/>
      <c r="I33" s="891"/>
      <c r="J33" s="891"/>
      <c r="K33" s="891"/>
      <c r="L33" s="892"/>
      <c r="M33" s="878" t="s">
        <v>7</v>
      </c>
      <c r="N33" s="879"/>
      <c r="O33" s="880"/>
      <c r="P33" s="254" t="s">
        <v>68</v>
      </c>
      <c r="Q33" s="896"/>
      <c r="R33" s="896"/>
      <c r="S33" s="896"/>
      <c r="T33" s="897"/>
      <c r="U33" s="884" t="s">
        <v>536</v>
      </c>
      <c r="V33" s="885"/>
      <c r="W33" s="885"/>
      <c r="X33" s="885"/>
      <c r="Y33" s="885"/>
      <c r="Z33" s="885"/>
      <c r="AA33" s="885"/>
      <c r="AB33" s="885"/>
      <c r="AC33" s="885"/>
      <c r="AD33" s="885"/>
      <c r="AE33" s="885"/>
      <c r="AF33" s="885"/>
      <c r="AG33" s="885"/>
      <c r="AH33" s="885"/>
      <c r="AI33" s="885"/>
      <c r="AJ33" s="886"/>
      <c r="AK33" s="64"/>
    </row>
    <row r="34" spans="2:37" ht="19.5" customHeight="1">
      <c r="B34" s="845"/>
      <c r="C34" s="845"/>
      <c r="E34" s="63"/>
      <c r="F34" s="890"/>
      <c r="G34" s="891"/>
      <c r="H34" s="891"/>
      <c r="I34" s="891"/>
      <c r="J34" s="891"/>
      <c r="K34" s="891"/>
      <c r="L34" s="892"/>
      <c r="M34" s="861" t="s">
        <v>15</v>
      </c>
      <c r="N34" s="862"/>
      <c r="O34" s="863"/>
      <c r="P34" s="873"/>
      <c r="Q34" s="874"/>
      <c r="R34" s="874"/>
      <c r="S34" s="874"/>
      <c r="T34" s="874"/>
      <c r="U34" s="874"/>
      <c r="V34" s="874"/>
      <c r="W34" s="874"/>
      <c r="X34" s="874"/>
      <c r="Y34" s="874"/>
      <c r="Z34" s="874"/>
      <c r="AA34" s="874"/>
      <c r="AB34" s="874"/>
      <c r="AC34" s="874"/>
      <c r="AD34" s="874"/>
      <c r="AE34" s="874"/>
      <c r="AF34" s="874"/>
      <c r="AG34" s="874"/>
      <c r="AH34" s="874"/>
      <c r="AI34" s="874"/>
      <c r="AJ34" s="875"/>
      <c r="AK34" s="64"/>
    </row>
    <row r="35" spans="2:37" ht="19.5" customHeight="1">
      <c r="B35" s="845"/>
      <c r="C35" s="845"/>
      <c r="E35" s="25"/>
      <c r="F35" s="893"/>
      <c r="G35" s="894"/>
      <c r="H35" s="894"/>
      <c r="I35" s="894"/>
      <c r="J35" s="894"/>
      <c r="K35" s="894"/>
      <c r="L35" s="895"/>
      <c r="M35" s="856" t="s">
        <v>65</v>
      </c>
      <c r="N35" s="857"/>
      <c r="O35" s="858"/>
      <c r="P35" s="848"/>
      <c r="Q35" s="849"/>
      <c r="R35" s="849"/>
      <c r="S35" s="849"/>
      <c r="T35" s="849"/>
      <c r="U35" s="849"/>
      <c r="V35" s="849"/>
      <c r="W35" s="849"/>
      <c r="X35" s="849"/>
      <c r="Y35" s="849"/>
      <c r="Z35" s="849"/>
      <c r="AA35" s="849"/>
      <c r="AB35" s="849"/>
      <c r="AC35" s="849"/>
      <c r="AD35" s="849"/>
      <c r="AE35" s="849"/>
      <c r="AF35" s="849"/>
      <c r="AG35" s="849"/>
      <c r="AH35" s="849"/>
      <c r="AI35" s="849"/>
      <c r="AJ35" s="850"/>
      <c r="AK35" s="64"/>
    </row>
    <row r="36" spans="5:37" ht="24" customHeight="1">
      <c r="E36" s="25"/>
      <c r="F36" s="76"/>
      <c r="G36" s="27"/>
      <c r="H36" s="27"/>
      <c r="I36" s="27"/>
      <c r="J36" s="27"/>
      <c r="K36" s="27"/>
      <c r="L36" s="28"/>
      <c r="M36" s="841" t="s">
        <v>572</v>
      </c>
      <c r="N36" s="841"/>
      <c r="O36" s="841"/>
      <c r="P36" s="841"/>
      <c r="Q36" s="841"/>
      <c r="R36" s="841"/>
      <c r="S36" s="841"/>
      <c r="T36" s="841"/>
      <c r="U36" s="841"/>
      <c r="V36" s="841"/>
      <c r="W36" s="841"/>
      <c r="X36" s="841"/>
      <c r="Y36" s="841"/>
      <c r="Z36" s="841"/>
      <c r="AA36" s="841"/>
      <c r="AB36" s="841"/>
      <c r="AC36" s="841"/>
      <c r="AD36" s="841"/>
      <c r="AE36" s="841"/>
      <c r="AF36" s="841"/>
      <c r="AG36" s="841"/>
      <c r="AH36" s="841"/>
      <c r="AI36" s="841"/>
      <c r="AJ36" s="841"/>
      <c r="AK36" s="842"/>
    </row>
    <row r="37" spans="5:37" ht="24" customHeight="1">
      <c r="E37" s="29"/>
      <c r="F37" s="30"/>
      <c r="G37" s="30"/>
      <c r="H37" s="251"/>
      <c r="I37" s="251"/>
      <c r="J37" s="251"/>
      <c r="K37" s="251"/>
      <c r="L37" s="252"/>
      <c r="M37" s="843" t="s">
        <v>337</v>
      </c>
      <c r="N37" s="843"/>
      <c r="O37" s="843"/>
      <c r="P37" s="843"/>
      <c r="Q37" s="843"/>
      <c r="R37" s="843"/>
      <c r="S37" s="843"/>
      <c r="T37" s="843"/>
      <c r="U37" s="843"/>
      <c r="V37" s="843"/>
      <c r="W37" s="843"/>
      <c r="X37" s="843"/>
      <c r="Y37" s="843"/>
      <c r="Z37" s="843"/>
      <c r="AA37" s="843"/>
      <c r="AB37" s="843"/>
      <c r="AC37" s="843"/>
      <c r="AD37" s="843"/>
      <c r="AE37" s="843"/>
      <c r="AF37" s="843"/>
      <c r="AG37" s="843"/>
      <c r="AH37" s="843"/>
      <c r="AI37" s="843"/>
      <c r="AJ37" s="843"/>
      <c r="AK37" s="844"/>
    </row>
    <row r="38" spans="2:37" ht="12">
      <c r="B38" s="346" t="str">
        <f>'注意事項'!A57</f>
        <v>Ver28-4</v>
      </c>
      <c r="AH38" s="912" t="str">
        <f>+AO4</f>
        <v>28S</v>
      </c>
      <c r="AI38" s="912"/>
      <c r="AJ38" s="912"/>
      <c r="AK38" s="912"/>
    </row>
    <row r="39" s="26" customFormat="1" ht="12"/>
    <row r="40" s="26" customFormat="1" ht="12"/>
    <row r="41" s="26" customFormat="1" ht="12" customHeight="1"/>
    <row r="42" spans="7:10" s="26" customFormat="1" ht="12" customHeight="1" hidden="1">
      <c r="G42" s="26" t="str">
        <f>IF(J20="■","□","■")</f>
        <v>■</v>
      </c>
      <c r="J42" s="26" t="str">
        <f>IF(G20="■","□","■")</f>
        <v>■</v>
      </c>
    </row>
    <row r="43" spans="7:10" s="26" customFormat="1" ht="12" customHeight="1" hidden="1">
      <c r="G43" s="26" t="s">
        <v>0</v>
      </c>
      <c r="J43" s="26" t="s">
        <v>0</v>
      </c>
    </row>
    <row r="44" ht="12" customHeight="1" hidden="1"/>
    <row r="45" ht="12" customHeight="1" hidden="1"/>
    <row r="46" spans="15:19" ht="12" customHeight="1" hidden="1">
      <c r="O46" s="26" t="str">
        <f>IF(X21="■","□","■")</f>
        <v>■</v>
      </c>
      <c r="P46" s="26"/>
      <c r="Q46" s="26"/>
      <c r="R46" s="26"/>
      <c r="S46" s="26" t="str">
        <f>IF(P21="■","□","■")</f>
        <v>■</v>
      </c>
    </row>
    <row r="47" spans="15:19" ht="12" customHeight="1" hidden="1">
      <c r="O47" s="26" t="s">
        <v>0</v>
      </c>
      <c r="P47" s="26"/>
      <c r="Q47" s="26"/>
      <c r="R47" s="26"/>
      <c r="S47" s="26" t="s">
        <v>0</v>
      </c>
    </row>
    <row r="48" ht="12" customHeight="1" hidden="1"/>
    <row r="49" ht="12" customHeight="1" hidden="1"/>
    <row r="50" spans="7:10" s="26" customFormat="1" ht="12" customHeight="1" hidden="1">
      <c r="G50" s="26" t="str">
        <f>IF(J28="■","□","■")</f>
        <v>■</v>
      </c>
      <c r="J50" s="26" t="str">
        <f>IF(G28="■","□","■")</f>
        <v>■</v>
      </c>
    </row>
    <row r="51" spans="7:10" s="26" customFormat="1" ht="12" customHeight="1" hidden="1">
      <c r="G51" s="26" t="s">
        <v>0</v>
      </c>
      <c r="J51" s="26" t="s">
        <v>0</v>
      </c>
    </row>
    <row r="52" ht="12" customHeight="1"/>
    <row r="53" ht="12" customHeight="1"/>
    <row r="54" ht="12" customHeight="1"/>
    <row r="55" ht="12" customHeight="1"/>
    <row r="56" ht="12" customHeight="1"/>
    <row r="57" ht="12" customHeight="1"/>
    <row r="58" s="26" customFormat="1" ht="12" customHeight="1"/>
    <row r="59" s="26" customFormat="1" ht="12" customHeight="1"/>
    <row r="60" ht="12" customHeight="1"/>
    <row r="61" ht="12" customHeight="1"/>
    <row r="62" ht="12" customHeight="1"/>
    <row r="63" ht="12" customHeight="1"/>
    <row r="64" ht="12" customHeight="1"/>
    <row r="65" ht="12" customHeight="1"/>
    <row r="66" ht="12" customHeight="1"/>
  </sheetData>
  <sheetProtection password="8F89" sheet="1" formatCells="0" formatColumns="0" formatRows="0" insertColumns="0" insertRows="0" selectLockedCells="1"/>
  <mergeCells count="75">
    <mergeCell ref="M27:O27"/>
    <mergeCell ref="M20:O20"/>
    <mergeCell ref="Q19:T19"/>
    <mergeCell ref="B16:C16"/>
    <mergeCell ref="B20:B22"/>
    <mergeCell ref="B26:C29"/>
    <mergeCell ref="M28:O28"/>
    <mergeCell ref="Q21:W21"/>
    <mergeCell ref="C20:C22"/>
    <mergeCell ref="M16:O16"/>
    <mergeCell ref="AF16:AJ18"/>
    <mergeCell ref="M12:AJ12"/>
    <mergeCell ref="M14:AJ14"/>
    <mergeCell ref="F12:L12"/>
    <mergeCell ref="F13:L13"/>
    <mergeCell ref="P18:AE18"/>
    <mergeCell ref="F14:L14"/>
    <mergeCell ref="F16:L18"/>
    <mergeCell ref="AO4:AP4"/>
    <mergeCell ref="U19:AJ19"/>
    <mergeCell ref="F7:AJ7"/>
    <mergeCell ref="M18:O18"/>
    <mergeCell ref="F6:AJ6"/>
    <mergeCell ref="F5:AJ5"/>
    <mergeCell ref="H9:AI9"/>
    <mergeCell ref="P15:AG15"/>
    <mergeCell ref="M19:O19"/>
    <mergeCell ref="F19:L19"/>
    <mergeCell ref="P20:AJ20"/>
    <mergeCell ref="O23:AJ23"/>
    <mergeCell ref="P24:AE24"/>
    <mergeCell ref="P22:AK22"/>
    <mergeCell ref="F21:O21"/>
    <mergeCell ref="F22:O22"/>
    <mergeCell ref="Y21:AJ21"/>
    <mergeCell ref="M26:O26"/>
    <mergeCell ref="F27:L27"/>
    <mergeCell ref="P26:AE26"/>
    <mergeCell ref="P17:AE17"/>
    <mergeCell ref="AH38:AK38"/>
    <mergeCell ref="AI15:AJ15"/>
    <mergeCell ref="F23:L26"/>
    <mergeCell ref="AF24:AJ26"/>
    <mergeCell ref="P16:AE16"/>
    <mergeCell ref="P25:AE25"/>
    <mergeCell ref="P32:AJ32"/>
    <mergeCell ref="M33:O33"/>
    <mergeCell ref="U27:AJ27"/>
    <mergeCell ref="U33:AJ33"/>
    <mergeCell ref="F30:L35"/>
    <mergeCell ref="M31:O31"/>
    <mergeCell ref="M30:O30"/>
    <mergeCell ref="Q33:T33"/>
    <mergeCell ref="P30:AJ30"/>
    <mergeCell ref="P28:AJ28"/>
    <mergeCell ref="AC2:AD2"/>
    <mergeCell ref="AA2:AB2"/>
    <mergeCell ref="M34:O34"/>
    <mergeCell ref="M32:O32"/>
    <mergeCell ref="P31:AJ31"/>
    <mergeCell ref="M24:O24"/>
    <mergeCell ref="M13:AJ13"/>
    <mergeCell ref="M17:O17"/>
    <mergeCell ref="F10:AJ10"/>
    <mergeCell ref="P34:AJ34"/>
    <mergeCell ref="M36:AK36"/>
    <mergeCell ref="M37:AK37"/>
    <mergeCell ref="B30:C35"/>
    <mergeCell ref="Q27:T27"/>
    <mergeCell ref="P35:AJ35"/>
    <mergeCell ref="B23:B25"/>
    <mergeCell ref="C23:C25"/>
    <mergeCell ref="M25:O25"/>
    <mergeCell ref="M35:O35"/>
    <mergeCell ref="P29:AK29"/>
  </mergeCells>
  <conditionalFormatting sqref="P16:AE17">
    <cfRule type="expression" priority="20" dxfId="37" stopIfTrue="1">
      <formula>$J$20="■"</formula>
    </cfRule>
  </conditionalFormatting>
  <conditionalFormatting sqref="P15">
    <cfRule type="cellIs" priority="10" dxfId="36" operator="equal" stopIfTrue="1">
      <formula>"(事業名は２５文字以内としてください。）"</formula>
    </cfRule>
    <cfRule type="cellIs" priority="11" dxfId="35" operator="equal" stopIfTrue="1">
      <formula>"(入力字数は適正範囲です。）"</formula>
    </cfRule>
    <cfRule type="cellIs" priority="12" dxfId="38" operator="equal" stopIfTrue="1">
      <formula>"事業名は25文字以下としてください。"</formula>
    </cfRule>
  </conditionalFormatting>
  <conditionalFormatting sqref="M24:AJ28 F28:L28">
    <cfRule type="expression" priority="2" dxfId="39" stopIfTrue="1">
      <formula>$N$23="■"</formula>
    </cfRule>
  </conditionalFormatting>
  <conditionalFormatting sqref="P24:AE25">
    <cfRule type="expression" priority="1" dxfId="32" stopIfTrue="1">
      <formula>$J$28="■"</formula>
    </cfRule>
  </conditionalFormatting>
  <dataValidations count="10">
    <dataValidation allowBlank="1" showInputMessage="1" showErrorMessage="1" imeMode="halfAlpha" sqref="P28:AJ28 Q27 Q19 P34:AJ35 Q33"/>
    <dataValidation errorStyle="warning" type="list" allowBlank="1" showInputMessage="1" showErrorMessage="1" promptTitle="択一" prompt="■か□を入力します" errorTitle="択一選択" error="指定された記号を入力してください" sqref="N23">
      <formula1>"□,■"</formula1>
    </dataValidation>
    <dataValidation errorStyle="warning" type="list" allowBlank="1" showInputMessage="1" showErrorMessage="1" promptTitle="一択" prompt="■か□を入力します" errorTitle="択一選択" error="指定された記号を入力してください" sqref="G20">
      <formula1>$G$42:$G$43</formula1>
    </dataValidation>
    <dataValidation errorStyle="warning" type="list" allowBlank="1" showInputMessage="1" showErrorMessage="1" promptTitle="一択" prompt="■か□を入力します" errorTitle="択一選択" error="指定された記号を入力してください" sqref="J28">
      <formula1>$J$50:$J$51</formula1>
    </dataValidation>
    <dataValidation errorStyle="warning" type="list" allowBlank="1" showInputMessage="1" showErrorMessage="1" promptTitle="択一" prompt="■か□を入力します" errorTitle="択一選択" error="指定された記号を入力してください&#10;" sqref="J20">
      <formula1>$J$42:$J$43</formula1>
    </dataValidation>
    <dataValidation errorStyle="warning" type="list" allowBlank="1" showInputMessage="1" showErrorMessage="1" promptTitle="択一" prompt="■か□を入力します" errorTitle="択一選択" error="指定された記号を入力してください&#10;" sqref="P21">
      <formula1>$O$46:$O$47</formula1>
    </dataValidation>
    <dataValidation errorStyle="warning" type="list" allowBlank="1" showInputMessage="1" showErrorMessage="1" promptTitle="択一" prompt="■か□を入力します" errorTitle="択一選択" error="指定された記号を入力してください&#10;" sqref="X21">
      <formula1>$S$46:$S$47</formula1>
    </dataValidation>
    <dataValidation errorStyle="warning" type="list" allowBlank="1" showInputMessage="1" showErrorMessage="1" promptTitle="一択" prompt="■か□を入力します" errorTitle="択一選択" error="指定された記号を入力してください" sqref="G28">
      <formula1>$G$50:$G$51</formula1>
    </dataValidation>
    <dataValidation errorStyle="warning" allowBlank="1" showInputMessage="1" showErrorMessage="1" errorTitle="【注意】" error="半角で入力してください。" imeMode="halfAlpha" sqref="P20:AJ20"/>
    <dataValidation allowBlank="1" showInputMessage="1" showErrorMessage="1" imeMode="disabled" sqref="AE2 AG2 AI2"/>
  </dataValidations>
  <printOptions/>
  <pageMargins left="0.4724409448818898" right="0.15748031496062992" top="0.4330708661417323" bottom="0.2755905511811024" header="0.4724409448818898" footer="0.2362204724409449"/>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K66"/>
  <sheetViews>
    <sheetView showGridLines="0" view="pageBreakPreview" zoomScaleNormal="120" zoomScaleSheetLayoutView="100" zoomScalePageLayoutView="0" workbookViewId="0" topLeftCell="A1">
      <selection activeCell="M7" sqref="M7"/>
    </sheetView>
  </sheetViews>
  <sheetFormatPr defaultColWidth="13.7109375" defaultRowHeight="12"/>
  <cols>
    <col min="1" max="1" width="1.7109375" style="1" customWidth="1"/>
    <col min="2" max="2" width="3.7109375" style="1" customWidth="1"/>
    <col min="3" max="3" width="2.7109375" style="1" customWidth="1"/>
    <col min="4" max="4" width="3.7109375" style="1" customWidth="1"/>
    <col min="5" max="5" width="5.7109375" style="1" customWidth="1"/>
    <col min="6" max="8" width="3.7109375" style="1" customWidth="1"/>
    <col min="9" max="9" width="1.7109375" style="1" customWidth="1"/>
    <col min="10" max="14" width="3.28125" style="1" customWidth="1"/>
    <col min="15" max="15" width="2.7109375" style="1" customWidth="1"/>
    <col min="16" max="16" width="0.85546875" style="1" customWidth="1"/>
    <col min="17" max="29" width="3.28125" style="1" customWidth="1"/>
    <col min="30" max="30" width="2.7109375" style="1" customWidth="1"/>
    <col min="31" max="31" width="3.28125" style="1" customWidth="1"/>
    <col min="32" max="32" width="3.7109375" style="1" customWidth="1"/>
    <col min="33" max="33" width="1.421875" style="1" customWidth="1"/>
    <col min="34" max="36" width="3.28125" style="1" customWidth="1"/>
    <col min="37" max="37" width="9.7109375" style="93" customWidth="1"/>
    <col min="38" max="38" width="36.7109375" style="1" customWidth="1"/>
    <col min="39" max="39" width="23.7109375" style="1" customWidth="1"/>
    <col min="40" max="40" width="23.00390625" style="1" customWidth="1"/>
    <col min="41" max="51" width="13.7109375" style="1" customWidth="1"/>
    <col min="52" max="52" width="2.00390625" style="1" customWidth="1"/>
    <col min="53" max="141" width="6.7109375" style="1" hidden="1" customWidth="1"/>
    <col min="142" max="142" width="13.7109375" style="1" customWidth="1"/>
    <col min="143" max="16384" width="13.7109375" style="1" customWidth="1"/>
  </cols>
  <sheetData>
    <row r="1" spans="1:36" ht="6.75" customHeight="1">
      <c r="A1" s="4"/>
      <c r="B1" s="18"/>
      <c r="C1" s="2"/>
      <c r="D1" s="2"/>
      <c r="E1" s="2"/>
      <c r="F1" s="2"/>
      <c r="G1" s="2"/>
      <c r="H1" s="2"/>
      <c r="I1" s="2"/>
      <c r="J1" s="2"/>
      <c r="L1" s="2"/>
      <c r="M1" s="2"/>
      <c r="N1" s="2"/>
      <c r="O1" s="2"/>
      <c r="P1" s="2"/>
      <c r="Q1" s="2"/>
      <c r="R1" s="2"/>
      <c r="S1" s="2"/>
      <c r="T1" s="2"/>
      <c r="U1" s="2"/>
      <c r="V1" s="2"/>
      <c r="W1" s="2"/>
      <c r="X1" s="2"/>
      <c r="Y1" s="2"/>
      <c r="Z1" s="2"/>
      <c r="AA1" s="2"/>
      <c r="AB1" s="2"/>
      <c r="AC1" s="2"/>
      <c r="AD1" s="1188" t="s">
        <v>599</v>
      </c>
      <c r="AE1" s="1188"/>
      <c r="AF1" s="1188"/>
      <c r="AG1" s="2"/>
      <c r="AH1" s="2"/>
      <c r="AI1" s="2"/>
      <c r="AJ1" s="2"/>
    </row>
    <row r="2" spans="1:141" ht="19.5" customHeight="1">
      <c r="A2" s="4"/>
      <c r="C2" s="383"/>
      <c r="D2" s="383"/>
      <c r="E2" s="383"/>
      <c r="F2" s="1178" t="s">
        <v>186</v>
      </c>
      <c r="G2" s="1178"/>
      <c r="H2" s="1178"/>
      <c r="I2" s="1178"/>
      <c r="J2" s="1178"/>
      <c r="K2" s="1178"/>
      <c r="L2" s="1178"/>
      <c r="M2" s="1178"/>
      <c r="N2" s="1178"/>
      <c r="O2" s="1178"/>
      <c r="P2" s="1178"/>
      <c r="Q2" s="1178"/>
      <c r="R2" s="1178"/>
      <c r="S2" s="1178"/>
      <c r="T2" s="1178"/>
      <c r="U2" s="1178"/>
      <c r="V2" s="1178"/>
      <c r="W2" s="1178"/>
      <c r="X2" s="1178"/>
      <c r="Y2" s="1178"/>
      <c r="Z2" s="1178"/>
      <c r="AA2" s="1178"/>
      <c r="AB2" s="383"/>
      <c r="AC2" s="383"/>
      <c r="AD2" s="1188"/>
      <c r="AE2" s="1188"/>
      <c r="AF2" s="1188"/>
      <c r="AG2" s="316"/>
      <c r="AH2" s="316"/>
      <c r="AI2" s="316"/>
      <c r="AJ2" s="316"/>
      <c r="BA2" s="529" t="s">
        <v>641</v>
      </c>
      <c r="BB2" s="529"/>
      <c r="BC2" s="529"/>
      <c r="BD2" s="529"/>
      <c r="BE2" s="529"/>
      <c r="BF2" s="529"/>
      <c r="BG2" s="529"/>
      <c r="BH2" s="529" t="s">
        <v>642</v>
      </c>
      <c r="BI2" s="529"/>
      <c r="BJ2" s="529"/>
      <c r="BK2" s="529"/>
      <c r="BL2" s="529"/>
      <c r="BM2" s="529" t="s">
        <v>6</v>
      </c>
      <c r="BN2" s="529"/>
      <c r="BO2" s="529"/>
      <c r="BP2" s="529"/>
      <c r="BQ2" s="529"/>
      <c r="BR2" s="529"/>
      <c r="BS2" s="529"/>
      <c r="BT2" s="529"/>
      <c r="BU2" s="529"/>
      <c r="BV2" s="529"/>
      <c r="BW2" s="529" t="s">
        <v>654</v>
      </c>
      <c r="BX2" s="529"/>
      <c r="BY2" s="529"/>
      <c r="BZ2" s="529"/>
      <c r="CA2" s="529"/>
      <c r="CB2" s="529"/>
      <c r="CC2" s="529"/>
      <c r="CD2" s="529"/>
      <c r="CE2" s="529"/>
      <c r="CF2" s="529"/>
      <c r="CG2" s="529"/>
      <c r="CH2" s="529"/>
      <c r="CI2" s="529"/>
      <c r="CJ2" s="529"/>
      <c r="CK2" s="529"/>
      <c r="CL2" s="529"/>
      <c r="CM2" s="529"/>
      <c r="CN2" s="529"/>
      <c r="CO2" s="529"/>
      <c r="CP2" s="529"/>
      <c r="CQ2" s="529"/>
      <c r="CR2" s="529"/>
      <c r="CS2" s="529"/>
      <c r="CT2" s="529"/>
      <c r="CU2" s="529"/>
      <c r="CV2" s="529"/>
      <c r="CW2" s="529"/>
      <c r="CX2" s="529"/>
      <c r="CY2" s="529"/>
      <c r="CZ2" s="529"/>
      <c r="DA2" s="529"/>
      <c r="DB2" s="529"/>
      <c r="DC2" s="529"/>
      <c r="DD2" s="529"/>
      <c r="DE2" s="529"/>
      <c r="DF2" s="529"/>
      <c r="DG2" s="529"/>
      <c r="DH2" s="529"/>
      <c r="DI2" s="529"/>
      <c r="DJ2" s="529"/>
      <c r="DK2" s="591" t="s">
        <v>26</v>
      </c>
      <c r="DL2" s="591"/>
      <c r="DM2" s="591"/>
      <c r="DN2" s="529" t="s">
        <v>142</v>
      </c>
      <c r="DO2" s="529"/>
      <c r="DP2" s="529"/>
      <c r="DQ2" s="529"/>
      <c r="DR2" s="529"/>
      <c r="DS2" s="529"/>
      <c r="DT2" s="529"/>
      <c r="DU2" s="529" t="s">
        <v>659</v>
      </c>
      <c r="DV2" s="529"/>
      <c r="DW2" s="529"/>
      <c r="DX2" s="529"/>
      <c r="DY2" s="529" t="s">
        <v>661</v>
      </c>
      <c r="DZ2" s="529"/>
      <c r="EA2" s="529"/>
      <c r="EB2" s="529"/>
      <c r="EC2" s="529" t="s">
        <v>667</v>
      </c>
      <c r="ED2" s="529"/>
      <c r="EE2" s="529"/>
      <c r="EF2" s="529" t="s">
        <v>669</v>
      </c>
      <c r="EG2" s="529"/>
      <c r="EH2" s="529" t="s">
        <v>672</v>
      </c>
      <c r="EI2" s="529"/>
      <c r="EJ2" s="529" t="s">
        <v>673</v>
      </c>
      <c r="EK2" s="529"/>
    </row>
    <row r="3" spans="1:141" ht="13.5" customHeight="1">
      <c r="A3" s="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BA3" s="532" t="s">
        <v>18</v>
      </c>
      <c r="BB3" s="532" t="s">
        <v>30</v>
      </c>
      <c r="BC3" s="532" t="s">
        <v>139</v>
      </c>
      <c r="BD3" s="532" t="s">
        <v>164</v>
      </c>
      <c r="BE3" s="532" t="s">
        <v>23</v>
      </c>
      <c r="BF3" s="532" t="s">
        <v>120</v>
      </c>
      <c r="BG3" s="532" t="s">
        <v>119</v>
      </c>
      <c r="BH3" s="532" t="s">
        <v>642</v>
      </c>
      <c r="BI3" s="532" t="s">
        <v>643</v>
      </c>
      <c r="BJ3" s="532" t="s">
        <v>9</v>
      </c>
      <c r="BK3" s="532" t="s">
        <v>4</v>
      </c>
      <c r="BL3" s="532" t="s">
        <v>644</v>
      </c>
      <c r="BM3" s="532" t="s">
        <v>645</v>
      </c>
      <c r="BN3" s="532" t="s">
        <v>644</v>
      </c>
      <c r="BO3" s="532" t="s">
        <v>646</v>
      </c>
      <c r="BP3" s="532" t="s">
        <v>647</v>
      </c>
      <c r="BQ3" s="532" t="s">
        <v>648</v>
      </c>
      <c r="BR3" s="532" t="s">
        <v>649</v>
      </c>
      <c r="BS3" s="532" t="s">
        <v>650</v>
      </c>
      <c r="BT3" s="532" t="s">
        <v>651</v>
      </c>
      <c r="BU3" s="532" t="s">
        <v>652</v>
      </c>
      <c r="BV3" s="532" t="s">
        <v>653</v>
      </c>
      <c r="BW3" s="532">
        <v>1</v>
      </c>
      <c r="BX3" s="532" t="s">
        <v>407</v>
      </c>
      <c r="BY3" s="532" t="s">
        <v>645</v>
      </c>
      <c r="BZ3" s="532" t="s">
        <v>409</v>
      </c>
      <c r="CA3" s="532">
        <v>2</v>
      </c>
      <c r="CB3" s="532" t="s">
        <v>407</v>
      </c>
      <c r="CC3" s="532" t="s">
        <v>645</v>
      </c>
      <c r="CD3" s="532" t="s">
        <v>409</v>
      </c>
      <c r="CE3" s="532">
        <v>3</v>
      </c>
      <c r="CF3" s="532" t="s">
        <v>407</v>
      </c>
      <c r="CG3" s="532" t="s">
        <v>645</v>
      </c>
      <c r="CH3" s="532" t="s">
        <v>409</v>
      </c>
      <c r="CI3" s="532">
        <v>4</v>
      </c>
      <c r="CJ3" s="532" t="s">
        <v>407</v>
      </c>
      <c r="CK3" s="532" t="s">
        <v>645</v>
      </c>
      <c r="CL3" s="532" t="s">
        <v>409</v>
      </c>
      <c r="CM3" s="532">
        <v>5</v>
      </c>
      <c r="CN3" s="532" t="s">
        <v>407</v>
      </c>
      <c r="CO3" s="532" t="s">
        <v>645</v>
      </c>
      <c r="CP3" s="532" t="s">
        <v>409</v>
      </c>
      <c r="CQ3" s="532">
        <v>6</v>
      </c>
      <c r="CR3" s="532" t="s">
        <v>407</v>
      </c>
      <c r="CS3" s="532" t="s">
        <v>645</v>
      </c>
      <c r="CT3" s="532" t="s">
        <v>409</v>
      </c>
      <c r="CU3" s="532">
        <v>7</v>
      </c>
      <c r="CV3" s="532" t="s">
        <v>407</v>
      </c>
      <c r="CW3" s="532" t="s">
        <v>645</v>
      </c>
      <c r="CX3" s="532" t="s">
        <v>409</v>
      </c>
      <c r="CY3" s="532">
        <v>8</v>
      </c>
      <c r="CZ3" s="532" t="s">
        <v>407</v>
      </c>
      <c r="DA3" s="532" t="s">
        <v>645</v>
      </c>
      <c r="DB3" s="532" t="s">
        <v>409</v>
      </c>
      <c r="DC3" s="532">
        <v>9</v>
      </c>
      <c r="DD3" s="532" t="s">
        <v>407</v>
      </c>
      <c r="DE3" s="532" t="s">
        <v>645</v>
      </c>
      <c r="DF3" s="532" t="s">
        <v>409</v>
      </c>
      <c r="DG3" s="532">
        <v>10</v>
      </c>
      <c r="DH3" s="532" t="s">
        <v>407</v>
      </c>
      <c r="DI3" s="532" t="s">
        <v>645</v>
      </c>
      <c r="DJ3" s="532" t="s">
        <v>409</v>
      </c>
      <c r="DK3" s="592" t="s">
        <v>676</v>
      </c>
      <c r="DL3" s="592" t="s">
        <v>755</v>
      </c>
      <c r="DM3" s="592" t="s">
        <v>679</v>
      </c>
      <c r="DN3" s="532" t="s">
        <v>655</v>
      </c>
      <c r="DO3" s="532" t="s">
        <v>742</v>
      </c>
      <c r="DP3" s="532" t="s">
        <v>143</v>
      </c>
      <c r="DQ3" s="532" t="s">
        <v>29</v>
      </c>
      <c r="DR3" s="532" t="s">
        <v>656</v>
      </c>
      <c r="DS3" s="532" t="s">
        <v>657</v>
      </c>
      <c r="DT3" s="532" t="s">
        <v>658</v>
      </c>
      <c r="DU3" s="532" t="s">
        <v>630</v>
      </c>
      <c r="DV3" s="532" t="s">
        <v>660</v>
      </c>
      <c r="DW3" s="532" t="s">
        <v>8</v>
      </c>
      <c r="DX3" s="532" t="s">
        <v>538</v>
      </c>
      <c r="DY3" s="532" t="s">
        <v>662</v>
      </c>
      <c r="DZ3" s="532" t="s">
        <v>663</v>
      </c>
      <c r="EA3" s="532" t="s">
        <v>664</v>
      </c>
      <c r="EB3" s="532" t="s">
        <v>665</v>
      </c>
      <c r="EC3" s="532" t="s">
        <v>668</v>
      </c>
      <c r="ED3" s="532" t="s">
        <v>537</v>
      </c>
      <c r="EE3" s="532" t="s">
        <v>666</v>
      </c>
      <c r="EF3" s="532" t="s">
        <v>670</v>
      </c>
      <c r="EG3" s="532" t="s">
        <v>671</v>
      </c>
      <c r="EH3" s="532" t="s">
        <v>670</v>
      </c>
      <c r="EI3" s="532" t="s">
        <v>668</v>
      </c>
      <c r="EJ3" s="532" t="s">
        <v>670</v>
      </c>
      <c r="EK3" s="532" t="s">
        <v>674</v>
      </c>
    </row>
    <row r="4" spans="1:141" ht="18.75" customHeight="1">
      <c r="A4" s="4"/>
      <c r="B4" s="1112" t="s">
        <v>234</v>
      </c>
      <c r="C4" s="1112"/>
      <c r="D4" s="1112"/>
      <c r="E4" s="1112"/>
      <c r="F4" s="1113"/>
      <c r="G4" s="1113"/>
      <c r="H4" s="1113"/>
      <c r="I4" s="1113"/>
      <c r="J4" s="1113"/>
      <c r="K4" s="1105">
        <f>IF(+'交①'!M14=0,"",+'交①'!M14)</f>
      </c>
      <c r="L4" s="1106"/>
      <c r="M4" s="1106"/>
      <c r="N4" s="1106"/>
      <c r="O4" s="1106"/>
      <c r="P4" s="1106"/>
      <c r="Q4" s="1106"/>
      <c r="R4" s="1106"/>
      <c r="S4" s="1106"/>
      <c r="T4" s="1106"/>
      <c r="U4" s="1106"/>
      <c r="V4" s="1106"/>
      <c r="W4" s="1106"/>
      <c r="X4" s="1106"/>
      <c r="Y4" s="1106"/>
      <c r="Z4" s="1106"/>
      <c r="AA4" s="1106"/>
      <c r="AB4" s="1106"/>
      <c r="AC4" s="1106"/>
      <c r="AD4" s="1106"/>
      <c r="AE4" s="1106"/>
      <c r="AF4" s="1107"/>
      <c r="BA4" s="577" t="str">
        <f>IF(AND(DATE(M7+1988,O7,R7)&gt;=40817,DATE(M7+1988,O7,R7)&lt;=42819),DATE(M7+1988,O7,R7),"-")</f>
        <v>-</v>
      </c>
      <c r="BB4" s="534" t="str">
        <f>+BA8</f>
        <v>（登録通知書に記載された登録番号）</v>
      </c>
      <c r="BC4" s="534" t="str">
        <f>+BB8</f>
        <v>（登録申請書左下隅の５桁数字）</v>
      </c>
      <c r="BD4" s="534" t="str">
        <f>IF(K9="","-",K9)</f>
        <v>-</v>
      </c>
      <c r="BE4" s="534" t="str">
        <f>+BA10</f>
        <v>-</v>
      </c>
      <c r="BF4" s="534" t="str">
        <f>+BA11</f>
        <v>-</v>
      </c>
      <c r="BG4" s="534" t="str">
        <f>+BA12</f>
        <v>-</v>
      </c>
      <c r="BH4" s="534" t="str">
        <f>IF(K13=0,"-",K13)</f>
        <v>-</v>
      </c>
      <c r="BI4" s="534" t="str">
        <f>IF(K14="","-",K14)</f>
        <v>-</v>
      </c>
      <c r="BJ4" s="534" t="str">
        <f>IF(K15="","-",K15)</f>
        <v>-</v>
      </c>
      <c r="BK4" s="534" t="str">
        <f>IF(K16="","-",K16)</f>
        <v>-</v>
      </c>
      <c r="BL4" s="534" t="str">
        <f>IF(K17="","-",K17)</f>
        <v>-</v>
      </c>
      <c r="BM4" s="534" t="str">
        <f>IF(O13&amp;T13="■□","B",IF(O13&amp;T13="□■","R","-"))</f>
        <v>-</v>
      </c>
      <c r="BN4" s="534" t="str">
        <f>IF(Y13="■","有",IF(Y13="□","無","-"))</f>
        <v>無</v>
      </c>
      <c r="BO4" s="534" t="str">
        <f>IF(AA14="","-",AA14)</f>
        <v>-</v>
      </c>
      <c r="BP4" s="534" t="str">
        <f>IF(AE14="","-",AE14)</f>
        <v>-</v>
      </c>
      <c r="BQ4" s="534" t="str">
        <f>IF(V15="","-",V15)</f>
        <v>-</v>
      </c>
      <c r="BR4" s="534" t="str">
        <f>IF(AD15="","-",AD15)</f>
        <v>-</v>
      </c>
      <c r="BS4" s="534" t="str">
        <f>IF(V16="","-",V16)</f>
        <v>-</v>
      </c>
      <c r="BT4" s="534" t="str">
        <f>IF(V17="","-",V17)</f>
        <v>-</v>
      </c>
      <c r="BU4" s="534" t="str">
        <f>IF(O14="■","有",IF(O14="□","無","-"))</f>
        <v>無</v>
      </c>
      <c r="BV4" s="534" t="str">
        <f>+BA30</f>
        <v>-</v>
      </c>
      <c r="BW4" s="534" t="str">
        <f>+BA19</f>
        <v>-</v>
      </c>
      <c r="BX4" s="534" t="str">
        <f>+BB19</f>
        <v>-</v>
      </c>
      <c r="BY4" s="534" t="str">
        <f>+BC19</f>
        <v>-</v>
      </c>
      <c r="BZ4" s="534" t="str">
        <f>+BD19</f>
        <v>-</v>
      </c>
      <c r="CA4" s="534" t="str">
        <f>+BA20</f>
        <v>-</v>
      </c>
      <c r="CB4" s="534" t="str">
        <f>+BB20</f>
        <v>-</v>
      </c>
      <c r="CC4" s="534" t="str">
        <f>+BC20</f>
        <v>-</v>
      </c>
      <c r="CD4" s="534" t="str">
        <f>+BD20</f>
        <v>-</v>
      </c>
      <c r="CE4" s="534" t="str">
        <f>+BA21</f>
        <v>-</v>
      </c>
      <c r="CF4" s="534" t="str">
        <f>+BB21</f>
        <v>-</v>
      </c>
      <c r="CG4" s="534" t="str">
        <f>+BC21</f>
        <v>-</v>
      </c>
      <c r="CH4" s="534" t="str">
        <f>+BD21</f>
        <v>-</v>
      </c>
      <c r="CI4" s="534" t="str">
        <f>+BA22</f>
        <v>-</v>
      </c>
      <c r="CJ4" s="534" t="str">
        <f>+BB22</f>
        <v>-</v>
      </c>
      <c r="CK4" s="534" t="str">
        <f>+BC22</f>
        <v>-</v>
      </c>
      <c r="CL4" s="534" t="str">
        <f>+BD22</f>
        <v>-</v>
      </c>
      <c r="CM4" s="534" t="str">
        <f>+BA23</f>
        <v>-</v>
      </c>
      <c r="CN4" s="534" t="str">
        <f>+BB23</f>
        <v>-</v>
      </c>
      <c r="CO4" s="534" t="str">
        <f>+BC23</f>
        <v>-</v>
      </c>
      <c r="CP4" s="534" t="str">
        <f>+BD23</f>
        <v>-</v>
      </c>
      <c r="CQ4" s="534" t="str">
        <f>+BA24</f>
        <v>-</v>
      </c>
      <c r="CR4" s="534" t="str">
        <f>+BB24</f>
        <v>-</v>
      </c>
      <c r="CS4" s="534" t="str">
        <f>+BC24</f>
        <v>-</v>
      </c>
      <c r="CT4" s="534" t="str">
        <f>+BD24</f>
        <v>-</v>
      </c>
      <c r="CU4" s="534" t="str">
        <f>+BA25</f>
        <v>-</v>
      </c>
      <c r="CV4" s="534" t="str">
        <f>+BB25</f>
        <v>-</v>
      </c>
      <c r="CW4" s="534" t="str">
        <f>+BC25</f>
        <v>-</v>
      </c>
      <c r="CX4" s="534" t="str">
        <f>+BD25</f>
        <v>-</v>
      </c>
      <c r="CY4" s="534" t="str">
        <f>+BA26</f>
        <v>-</v>
      </c>
      <c r="CZ4" s="534" t="str">
        <f>+BB26</f>
        <v>-</v>
      </c>
      <c r="DA4" s="534" t="str">
        <f>+BC26</f>
        <v>-</v>
      </c>
      <c r="DB4" s="534" t="str">
        <f>+BD26</f>
        <v>-</v>
      </c>
      <c r="DC4" s="534" t="str">
        <f>+BA27</f>
        <v>-</v>
      </c>
      <c r="DD4" s="534" t="str">
        <f>+BB27</f>
        <v>-</v>
      </c>
      <c r="DE4" s="534" t="str">
        <f>+BC27</f>
        <v>-</v>
      </c>
      <c r="DF4" s="534" t="str">
        <f>+BD27</f>
        <v>-</v>
      </c>
      <c r="DG4" s="534" t="str">
        <f>+BA28</f>
        <v>-</v>
      </c>
      <c r="DH4" s="534" t="str">
        <f>+BB28</f>
        <v>-</v>
      </c>
      <c r="DI4" s="534" t="str">
        <f>+BC28</f>
        <v>-</v>
      </c>
      <c r="DJ4" s="534" t="str">
        <f>+BD28</f>
        <v>-</v>
      </c>
      <c r="DK4" s="593" t="str">
        <f>+BA32</f>
        <v>-</v>
      </c>
      <c r="DL4" s="593" t="str">
        <f>+BB32</f>
        <v>-</v>
      </c>
      <c r="DM4" s="593" t="str">
        <f>+BC32</f>
        <v>-</v>
      </c>
      <c r="DN4" s="534" t="str">
        <f>IF(J34&amp;L34&amp;O34="■□□","済",IF(J34&amp;L34&amp;O34="□■□","不",IF(J34&amp;L34&amp;O34="□□■","未","-")))</f>
        <v>-</v>
      </c>
      <c r="DO4" s="583" t="str">
        <f>+BB34</f>
        <v>-</v>
      </c>
      <c r="DP4" s="583" t="str">
        <f>+BA35</f>
        <v>-</v>
      </c>
      <c r="DQ4" s="583" t="str">
        <f>+BB35</f>
        <v>-</v>
      </c>
      <c r="DR4" s="583" t="str">
        <f>+BA36</f>
        <v>-</v>
      </c>
      <c r="DS4" s="583" t="str">
        <f>+BB36</f>
        <v>-</v>
      </c>
      <c r="DT4" s="534" t="str">
        <f>IF(J37&amp;O37&amp;Y37="■□□","請",IF(J37&amp;O37&amp;Y37="□■□","自",IF(J37&amp;O37&amp;Y37="□□■","未","-")))</f>
        <v>-</v>
      </c>
      <c r="DU4" s="583" t="str">
        <f>+BD40</f>
        <v>-</v>
      </c>
      <c r="DV4" s="534" t="str">
        <f>IF(Q38&amp;Q40="■□","証",IF(Q38&amp;Q40="□■","他","-"))</f>
        <v>-</v>
      </c>
      <c r="DW4" s="534" t="str">
        <f>IF(Q40="■",IF(OR(V40="",V40="　　（検査済証発効日を上に転記）"),"（記載なし）",V40),"-")</f>
        <v>-</v>
      </c>
      <c r="DX4" s="583" t="str">
        <f>+BD38</f>
        <v>-</v>
      </c>
      <c r="DY4" s="534" t="str">
        <f>IF(J42&amp;J44="■□","適",IF(J42&amp;J44="□■","改","-"))</f>
        <v>-</v>
      </c>
      <c r="DZ4" s="534" t="str">
        <f>IF(Q41&amp;Q42&amp;Q43="■□□","証",IF(Q41&amp;Q42&amp;Q43="□■□","書",IF(Q41&amp;Q42&amp;Q43="□□■","建","-")))</f>
        <v>-</v>
      </c>
      <c r="EA4" s="534" t="str">
        <f>IF(DZ4="書",IF(X42="","(記載書類の記入なし)",X42),IF(DZ4="建",IF(X43="","(証明書の記入なし)",X43),"-"))</f>
        <v>-</v>
      </c>
      <c r="EB4" s="583" t="str">
        <f>+BD41</f>
        <v>-</v>
      </c>
      <c r="EC4" s="534" t="str">
        <f>IF(OR(O45="",O45="　　（建物用途区分とコード番号を記入）"),"-",O45)</f>
        <v>-</v>
      </c>
      <c r="ED4" s="534" t="str">
        <f>IF(L46&amp;R46="■□","初",IF(L46&amp;R46="□■","他","-"))</f>
        <v>-</v>
      </c>
      <c r="EE4" s="534" t="str">
        <f>IF(ED4="他",IF(U46="","(その他書類の記入なし)",U46),"-")</f>
        <v>-</v>
      </c>
      <c r="EF4" s="534" t="str">
        <f>IF(J47&amp;AA47="■□","有",IF(J47&amp;AA47="□■","ﾅｼ","-"))</f>
        <v>-</v>
      </c>
      <c r="EG4" s="534" t="str">
        <f>IF(EF4="有",IF(OR(M48="",M48="　　　　　（本補助事業の場合は事業番号を添えること）"),"(制度名の記入なし)",M48),"-")</f>
        <v>-</v>
      </c>
      <c r="EH4" s="534" t="str">
        <f>IF(J49&amp;AA49="■□","有",IF(J49&amp;AA49="□■","ﾅｼ","-"))</f>
        <v>-</v>
      </c>
      <c r="EI4" s="534" t="str">
        <f>IF(EH4="有",IF(OR(O50="",O50="　　（建物用途区分とコード番号を記入）"),"(用途区分の記入なし)",O50),"-")</f>
        <v>-</v>
      </c>
      <c r="EJ4" s="534" t="str">
        <f>IF(J51&amp;AD51="■□","有",IF(J51&amp;AD51="□■","ﾅｼ","-"))</f>
        <v>-</v>
      </c>
      <c r="EK4" s="583" t="str">
        <f>+BA51</f>
        <v>-</v>
      </c>
    </row>
    <row r="5" ht="3.75" customHeight="1">
      <c r="A5" s="4"/>
    </row>
    <row r="6" spans="2:39" ht="16.5" customHeight="1">
      <c r="B6" s="1155" t="s">
        <v>312</v>
      </c>
      <c r="C6" s="1156"/>
      <c r="D6" s="1156"/>
      <c r="E6" s="1156"/>
      <c r="F6" s="1114" t="s">
        <v>41</v>
      </c>
      <c r="G6" s="1115"/>
      <c r="H6" s="1115"/>
      <c r="I6" s="1115"/>
      <c r="J6" s="1116"/>
      <c r="K6" s="1092" t="str">
        <f>IF('交①'!N23="■",'交①'!P16&amp;" "&amp;'交①'!P17&amp;" "&amp;'交①'!P18,'交①'!P24&amp;" "&amp;'交①'!P25&amp;" "&amp;'交①'!P26)</f>
        <v>  </v>
      </c>
      <c r="L6" s="1092"/>
      <c r="M6" s="1092"/>
      <c r="N6" s="1092"/>
      <c r="O6" s="1092"/>
      <c r="P6" s="1092"/>
      <c r="Q6" s="1092"/>
      <c r="R6" s="1092"/>
      <c r="S6" s="1092"/>
      <c r="T6" s="1092"/>
      <c r="U6" s="1092"/>
      <c r="V6" s="1092"/>
      <c r="W6" s="1092"/>
      <c r="X6" s="1092"/>
      <c r="Y6" s="1092"/>
      <c r="Z6" s="1092"/>
      <c r="AA6" s="1092"/>
      <c r="AB6" s="1092"/>
      <c r="AC6" s="1092"/>
      <c r="AD6" s="1092"/>
      <c r="AE6" s="1092"/>
      <c r="AF6" s="1093"/>
      <c r="AK6" s="94" t="s">
        <v>62</v>
      </c>
      <c r="AL6" s="2" t="s">
        <v>60</v>
      </c>
      <c r="AM6" s="2"/>
    </row>
    <row r="7" spans="2:58" ht="16.5" customHeight="1">
      <c r="B7" s="1157"/>
      <c r="C7" s="1158"/>
      <c r="D7" s="1158"/>
      <c r="E7" s="1158"/>
      <c r="F7" s="1087" t="s">
        <v>18</v>
      </c>
      <c r="G7" s="1088"/>
      <c r="H7" s="1088"/>
      <c r="I7" s="1088"/>
      <c r="J7" s="1089"/>
      <c r="K7" s="1094" t="s">
        <v>25</v>
      </c>
      <c r="L7" s="1094"/>
      <c r="M7" s="298"/>
      <c r="N7" s="459" t="s">
        <v>3</v>
      </c>
      <c r="O7" s="977"/>
      <c r="P7" s="977"/>
      <c r="Q7" s="297" t="s">
        <v>20</v>
      </c>
      <c r="R7" s="298"/>
      <c r="S7" s="297" t="s">
        <v>24</v>
      </c>
      <c r="T7" s="297"/>
      <c r="U7" s="300"/>
      <c r="V7" s="300"/>
      <c r="W7" s="300"/>
      <c r="X7" s="300"/>
      <c r="Y7" s="300"/>
      <c r="Z7" s="300"/>
      <c r="AA7" s="300"/>
      <c r="AB7" s="300"/>
      <c r="AC7" s="300"/>
      <c r="AD7" s="300"/>
      <c r="AE7" s="300"/>
      <c r="AF7" s="301"/>
      <c r="AK7" s="94">
        <v>1</v>
      </c>
      <c r="AL7" s="84" t="s">
        <v>51</v>
      </c>
      <c r="AM7" s="84"/>
      <c r="BA7" s="574" t="str">
        <f>IF(AND(DATE(M7+1988,O7,R7)&gt;=41000,DATE(M7+1988,O7,R7)&lt;=42819),DATE(M7+1988,O7,R7),"-")</f>
        <v>-</v>
      </c>
      <c r="BD7" s="575">
        <v>41000</v>
      </c>
      <c r="BE7" s="574">
        <f aca="true" t="shared" si="0" ref="BE7:BF12">+BD7</f>
        <v>41000</v>
      </c>
      <c r="BF7" s="576">
        <f t="shared" si="0"/>
        <v>41000</v>
      </c>
    </row>
    <row r="8" spans="2:58" ht="16.5" customHeight="1">
      <c r="B8" s="1157"/>
      <c r="C8" s="1158"/>
      <c r="D8" s="1158"/>
      <c r="E8" s="1158"/>
      <c r="F8" s="1087" t="s">
        <v>30</v>
      </c>
      <c r="G8" s="1088"/>
      <c r="H8" s="1088"/>
      <c r="I8" s="1088"/>
      <c r="J8" s="1089"/>
      <c r="K8" s="1095" t="s">
        <v>769</v>
      </c>
      <c r="L8" s="1095"/>
      <c r="M8" s="1095"/>
      <c r="N8" s="1095"/>
      <c r="O8" s="1095"/>
      <c r="P8" s="1095"/>
      <c r="Q8" s="1095"/>
      <c r="R8" s="1095"/>
      <c r="S8" s="1095"/>
      <c r="T8" s="1095"/>
      <c r="U8" s="1095"/>
      <c r="V8" s="1095"/>
      <c r="W8" s="1096"/>
      <c r="X8" s="1097" t="s">
        <v>139</v>
      </c>
      <c r="Y8" s="1098"/>
      <c r="Z8" s="1102" t="s">
        <v>780</v>
      </c>
      <c r="AA8" s="1103"/>
      <c r="AB8" s="1103"/>
      <c r="AC8" s="1103"/>
      <c r="AD8" s="1103"/>
      <c r="AE8" s="1103"/>
      <c r="AF8" s="1104"/>
      <c r="AK8" s="94">
        <v>2</v>
      </c>
      <c r="AL8" s="84" t="s">
        <v>524</v>
      </c>
      <c r="AM8" s="84"/>
      <c r="BA8" s="566" t="str">
        <f>IF(OR(K8="",K8="（登録通知書の文書番号）"),"-",K8)</f>
        <v>（登録通知書に記載された登録番号）</v>
      </c>
      <c r="BB8" s="566" t="str">
        <f>IF(OR(Z8="",Z8="（登録申請書下部に表示の５桁数字）"),"-",Z8)</f>
        <v>（登録申請書左下隅の５桁数字）</v>
      </c>
      <c r="BD8" s="1">
        <v>42819</v>
      </c>
      <c r="BE8" s="574">
        <f t="shared" si="0"/>
        <v>42819</v>
      </c>
      <c r="BF8" s="576">
        <f t="shared" si="0"/>
        <v>42819</v>
      </c>
    </row>
    <row r="9" spans="2:58" ht="16.5" customHeight="1">
      <c r="B9" s="1157"/>
      <c r="C9" s="1158"/>
      <c r="D9" s="1158"/>
      <c r="E9" s="1158"/>
      <c r="F9" s="1087" t="s">
        <v>164</v>
      </c>
      <c r="G9" s="1088"/>
      <c r="H9" s="1088"/>
      <c r="I9" s="1088"/>
      <c r="J9" s="1089"/>
      <c r="K9" s="1025"/>
      <c r="L9" s="1025"/>
      <c r="M9" s="1025"/>
      <c r="N9" s="1025"/>
      <c r="O9" s="1025"/>
      <c r="P9" s="1025"/>
      <c r="Q9" s="1025"/>
      <c r="R9" s="1025"/>
      <c r="S9" s="1025"/>
      <c r="T9" s="1025"/>
      <c r="U9" s="1025"/>
      <c r="V9" s="1025"/>
      <c r="W9" s="1025"/>
      <c r="X9" s="1025"/>
      <c r="Y9" s="1025"/>
      <c r="Z9" s="1025"/>
      <c r="AA9" s="1025"/>
      <c r="AB9" s="1025"/>
      <c r="AC9" s="1025"/>
      <c r="AD9" s="1025"/>
      <c r="AE9" s="1025"/>
      <c r="AF9" s="1026"/>
      <c r="AK9" s="94">
        <v>3</v>
      </c>
      <c r="AL9" s="84" t="s">
        <v>52</v>
      </c>
      <c r="AM9" s="84"/>
      <c r="BD9" s="575">
        <v>43921</v>
      </c>
      <c r="BE9" s="574">
        <f t="shared" si="0"/>
        <v>43921</v>
      </c>
      <c r="BF9" s="576">
        <f t="shared" si="0"/>
        <v>43921</v>
      </c>
    </row>
    <row r="10" spans="2:58" ht="16.5" customHeight="1">
      <c r="B10" s="1157"/>
      <c r="C10" s="1158"/>
      <c r="D10" s="1158"/>
      <c r="E10" s="1158"/>
      <c r="F10" s="1161" t="s">
        <v>23</v>
      </c>
      <c r="G10" s="1088"/>
      <c r="H10" s="1088"/>
      <c r="I10" s="1088"/>
      <c r="J10" s="1089"/>
      <c r="K10" s="1025" t="s">
        <v>597</v>
      </c>
      <c r="L10" s="1025"/>
      <c r="M10" s="1025"/>
      <c r="N10" s="1025"/>
      <c r="O10" s="1025"/>
      <c r="P10" s="1025"/>
      <c r="Q10" s="1025"/>
      <c r="R10" s="1025"/>
      <c r="S10" s="1025"/>
      <c r="T10" s="1025"/>
      <c r="U10" s="1025"/>
      <c r="V10" s="1025"/>
      <c r="W10" s="1025"/>
      <c r="X10" s="1025"/>
      <c r="Y10" s="1025"/>
      <c r="Z10" s="1025"/>
      <c r="AA10" s="1025"/>
      <c r="AB10" s="1025"/>
      <c r="AC10" s="1025"/>
      <c r="AD10" s="1025"/>
      <c r="AE10" s="1025"/>
      <c r="AF10" s="1026"/>
      <c r="AK10" s="94">
        <v>4</v>
      </c>
      <c r="AL10" s="84" t="s">
        <v>53</v>
      </c>
      <c r="AM10" s="84"/>
      <c r="BA10" s="566" t="str">
        <f>IF(OR(K10="",K10="（都道府県名または政令市・中核市名）"),"-",K10)</f>
        <v>-</v>
      </c>
      <c r="BD10" s="1">
        <v>42819</v>
      </c>
      <c r="BE10" s="574">
        <f t="shared" si="0"/>
        <v>42819</v>
      </c>
      <c r="BF10" s="576">
        <f t="shared" si="0"/>
        <v>42819</v>
      </c>
    </row>
    <row r="11" spans="2:58" ht="16.5" customHeight="1" thickBot="1">
      <c r="B11" s="1157"/>
      <c r="C11" s="1158"/>
      <c r="D11" s="1158"/>
      <c r="E11" s="1158"/>
      <c r="F11" s="1090" t="s">
        <v>118</v>
      </c>
      <c r="G11" s="1088" t="s">
        <v>120</v>
      </c>
      <c r="H11" s="1088"/>
      <c r="I11" s="1088"/>
      <c r="J11" s="1089"/>
      <c r="K11" s="1025" t="s">
        <v>536</v>
      </c>
      <c r="L11" s="1025"/>
      <c r="M11" s="1025"/>
      <c r="N11" s="1025"/>
      <c r="O11" s="1025"/>
      <c r="P11" s="1025"/>
      <c r="Q11" s="1025"/>
      <c r="R11" s="1025"/>
      <c r="S11" s="1025"/>
      <c r="T11" s="1025"/>
      <c r="U11" s="1025"/>
      <c r="V11" s="1025"/>
      <c r="W11" s="1025"/>
      <c r="X11" s="1025"/>
      <c r="Y11" s="1025"/>
      <c r="Z11" s="1025"/>
      <c r="AA11" s="1025"/>
      <c r="AB11" s="1025"/>
      <c r="AC11" s="1025"/>
      <c r="AD11" s="1025"/>
      <c r="AE11" s="1025"/>
      <c r="AF11" s="1026"/>
      <c r="AK11" s="94">
        <v>5</v>
      </c>
      <c r="AL11" s="84" t="s">
        <v>525</v>
      </c>
      <c r="AM11" s="351"/>
      <c r="AN11" s="352"/>
      <c r="BA11" s="566" t="str">
        <f>IF(OR(K11="",K11="（都道府県から記入）"),"-",K11)</f>
        <v>-</v>
      </c>
      <c r="BD11" s="1">
        <v>42819</v>
      </c>
      <c r="BE11" s="574">
        <f t="shared" si="0"/>
        <v>42819</v>
      </c>
      <c r="BF11" s="576">
        <f t="shared" si="0"/>
        <v>42819</v>
      </c>
    </row>
    <row r="12" spans="2:58" ht="16.5" customHeight="1" thickBot="1">
      <c r="B12" s="1159"/>
      <c r="C12" s="1160"/>
      <c r="D12" s="1160"/>
      <c r="E12" s="1160"/>
      <c r="F12" s="1091"/>
      <c r="G12" s="1079" t="s">
        <v>119</v>
      </c>
      <c r="H12" s="1079"/>
      <c r="I12" s="1079"/>
      <c r="J12" s="1080"/>
      <c r="K12" s="1100" t="s">
        <v>536</v>
      </c>
      <c r="L12" s="1100"/>
      <c r="M12" s="1100"/>
      <c r="N12" s="1100"/>
      <c r="O12" s="1100"/>
      <c r="P12" s="1100"/>
      <c r="Q12" s="1100"/>
      <c r="R12" s="1100"/>
      <c r="S12" s="1100"/>
      <c r="T12" s="1100"/>
      <c r="U12" s="1100"/>
      <c r="V12" s="1100"/>
      <c r="W12" s="1100"/>
      <c r="X12" s="1100"/>
      <c r="Y12" s="1100"/>
      <c r="Z12" s="1100"/>
      <c r="AA12" s="1100"/>
      <c r="AB12" s="1100"/>
      <c r="AC12" s="1100"/>
      <c r="AD12" s="1100"/>
      <c r="AE12" s="1100"/>
      <c r="AF12" s="1101"/>
      <c r="AK12" s="94">
        <v>6</v>
      </c>
      <c r="AL12" s="84" t="s">
        <v>54</v>
      </c>
      <c r="AM12" s="1077" t="s">
        <v>1051</v>
      </c>
      <c r="AN12" s="1078"/>
      <c r="BA12" s="566" t="str">
        <f>IF(OR(K12="",K12="（都道府県から記入）"),"-",K12)</f>
        <v>-</v>
      </c>
      <c r="BD12" s="1">
        <v>42819</v>
      </c>
      <c r="BE12" s="574">
        <f t="shared" si="0"/>
        <v>42819</v>
      </c>
      <c r="BF12" s="576">
        <f t="shared" si="0"/>
        <v>42819</v>
      </c>
    </row>
    <row r="13" spans="2:41" ht="16.5" customHeight="1" thickBot="1">
      <c r="B13" s="1136" t="s">
        <v>266</v>
      </c>
      <c r="C13" s="1137"/>
      <c r="D13" s="1162" t="s">
        <v>194</v>
      </c>
      <c r="E13" s="1163"/>
      <c r="F13" s="1108" t="s">
        <v>195</v>
      </c>
      <c r="G13" s="1109"/>
      <c r="H13" s="1109"/>
      <c r="I13" s="1109"/>
      <c r="J13" s="1110"/>
      <c r="K13" s="1168">
        <f>K14+K15+K16+K17</f>
        <v>0</v>
      </c>
      <c r="L13" s="1169"/>
      <c r="M13" s="1169"/>
      <c r="N13" s="486" t="s">
        <v>158</v>
      </c>
      <c r="O13" s="356" t="s">
        <v>115</v>
      </c>
      <c r="P13" s="629"/>
      <c r="Q13" s="86" t="s">
        <v>190</v>
      </c>
      <c r="R13" s="86"/>
      <c r="S13" s="86"/>
      <c r="T13" s="344" t="s">
        <v>115</v>
      </c>
      <c r="U13" s="86" t="s">
        <v>534</v>
      </c>
      <c r="V13" s="364"/>
      <c r="W13" s="364"/>
      <c r="X13" s="423"/>
      <c r="Y13" s="314" t="s">
        <v>115</v>
      </c>
      <c r="Z13" s="1085" t="s">
        <v>535</v>
      </c>
      <c r="AA13" s="1085"/>
      <c r="AB13" s="1085"/>
      <c r="AC13" s="1085"/>
      <c r="AD13" s="1085"/>
      <c r="AE13" s="1085"/>
      <c r="AF13" s="1086"/>
      <c r="AK13" s="94">
        <v>7</v>
      </c>
      <c r="AL13" s="84" t="s">
        <v>61</v>
      </c>
      <c r="AM13" s="758" t="s">
        <v>275</v>
      </c>
      <c r="AN13" s="759" t="s">
        <v>276</v>
      </c>
      <c r="AO13" s="2"/>
    </row>
    <row r="14" spans="2:41" ht="16.5" customHeight="1" thickBot="1">
      <c r="B14" s="1138"/>
      <c r="C14" s="1139"/>
      <c r="D14" s="1164"/>
      <c r="E14" s="1165"/>
      <c r="F14" s="1179" t="s">
        <v>193</v>
      </c>
      <c r="G14" s="1180"/>
      <c r="H14" s="1180"/>
      <c r="I14" s="1180"/>
      <c r="J14" s="1181"/>
      <c r="K14" s="964"/>
      <c r="L14" s="965"/>
      <c r="M14" s="965"/>
      <c r="N14" s="487" t="s">
        <v>158</v>
      </c>
      <c r="O14" s="363" t="s">
        <v>115</v>
      </c>
      <c r="P14" s="433"/>
      <c r="Q14" s="353" t="s">
        <v>532</v>
      </c>
      <c r="R14" s="353"/>
      <c r="S14" s="353"/>
      <c r="T14" s="354"/>
      <c r="U14" s="354"/>
      <c r="V14" s="627"/>
      <c r="W14" s="627"/>
      <c r="X14" s="628"/>
      <c r="Y14" s="1051" t="s">
        <v>582</v>
      </c>
      <c r="Z14" s="1052"/>
      <c r="AA14" s="636"/>
      <c r="AB14" s="354" t="s">
        <v>44</v>
      </c>
      <c r="AC14" s="1075" t="s">
        <v>533</v>
      </c>
      <c r="AD14" s="1075"/>
      <c r="AE14" s="636"/>
      <c r="AF14" s="355" t="s">
        <v>44</v>
      </c>
      <c r="AG14" s="88"/>
      <c r="AK14" s="94">
        <v>8</v>
      </c>
      <c r="AL14" s="90" t="s">
        <v>526</v>
      </c>
      <c r="AM14" s="183" t="s">
        <v>105</v>
      </c>
      <c r="AN14" s="452"/>
      <c r="AO14" s="2"/>
    </row>
    <row r="15" spans="2:41" ht="16.5" customHeight="1" thickBot="1">
      <c r="B15" s="1138"/>
      <c r="C15" s="1139"/>
      <c r="D15" s="1164"/>
      <c r="E15" s="1165"/>
      <c r="F15" s="1029" t="s">
        <v>191</v>
      </c>
      <c r="G15" s="1030"/>
      <c r="H15" s="1030"/>
      <c r="I15" s="1030"/>
      <c r="J15" s="1031"/>
      <c r="K15" s="964"/>
      <c r="L15" s="965"/>
      <c r="M15" s="965"/>
      <c r="N15" s="487" t="s">
        <v>158</v>
      </c>
      <c r="O15" s="1076" t="s">
        <v>574</v>
      </c>
      <c r="P15" s="1076"/>
      <c r="Q15" s="1076"/>
      <c r="R15" s="1076"/>
      <c r="S15" s="1076"/>
      <c r="T15" s="1076"/>
      <c r="U15" s="1076"/>
      <c r="V15" s="1074"/>
      <c r="W15" s="1074"/>
      <c r="X15" s="332" t="s">
        <v>1</v>
      </c>
      <c r="Y15" s="1182" t="s">
        <v>771</v>
      </c>
      <c r="Z15" s="1182"/>
      <c r="AA15" s="1182"/>
      <c r="AB15" s="1182"/>
      <c r="AC15" s="1182"/>
      <c r="AD15" s="1074"/>
      <c r="AE15" s="1074"/>
      <c r="AF15" s="633" t="s">
        <v>770</v>
      </c>
      <c r="AK15" s="94">
        <v>9</v>
      </c>
      <c r="AL15" s="90" t="s">
        <v>527</v>
      </c>
      <c r="AM15" s="183" t="s">
        <v>106</v>
      </c>
      <c r="AN15" s="452"/>
      <c r="AO15" s="2"/>
    </row>
    <row r="16" spans="2:41" ht="16.5" customHeight="1" thickBot="1">
      <c r="B16" s="1138"/>
      <c r="C16" s="1139"/>
      <c r="D16" s="1164"/>
      <c r="E16" s="1165"/>
      <c r="F16" s="1029" t="s">
        <v>192</v>
      </c>
      <c r="G16" s="1030"/>
      <c r="H16" s="1030"/>
      <c r="I16" s="1030"/>
      <c r="J16" s="1031"/>
      <c r="K16" s="964"/>
      <c r="L16" s="965"/>
      <c r="M16" s="965"/>
      <c r="N16" s="487" t="s">
        <v>158</v>
      </c>
      <c r="O16" s="1076" t="s">
        <v>573</v>
      </c>
      <c r="P16" s="1076"/>
      <c r="Q16" s="1076"/>
      <c r="R16" s="1076"/>
      <c r="S16" s="1076"/>
      <c r="T16" s="1076"/>
      <c r="U16" s="1076"/>
      <c r="V16" s="1074"/>
      <c r="W16" s="1074"/>
      <c r="X16" s="332" t="s">
        <v>4</v>
      </c>
      <c r="Y16" s="332"/>
      <c r="Z16" s="332"/>
      <c r="AA16" s="334"/>
      <c r="AB16" s="334"/>
      <c r="AC16" s="334"/>
      <c r="AD16" s="334"/>
      <c r="AE16" s="334"/>
      <c r="AF16" s="333"/>
      <c r="AK16" s="94">
        <v>10</v>
      </c>
      <c r="AL16" s="90" t="s">
        <v>528</v>
      </c>
      <c r="AM16" s="183" t="s">
        <v>116</v>
      </c>
      <c r="AN16" s="452"/>
      <c r="AO16" s="2"/>
    </row>
    <row r="17" spans="2:41" ht="16.5" customHeight="1" thickBot="1">
      <c r="B17" s="1138"/>
      <c r="C17" s="1139"/>
      <c r="D17" s="1166"/>
      <c r="E17" s="1167"/>
      <c r="F17" s="1152" t="s">
        <v>530</v>
      </c>
      <c r="G17" s="1153"/>
      <c r="H17" s="1153"/>
      <c r="I17" s="1153"/>
      <c r="J17" s="1154"/>
      <c r="K17" s="966"/>
      <c r="L17" s="967"/>
      <c r="M17" s="967"/>
      <c r="N17" s="488" t="s">
        <v>158</v>
      </c>
      <c r="O17" s="1123" t="s">
        <v>575</v>
      </c>
      <c r="P17" s="1123"/>
      <c r="Q17" s="1123"/>
      <c r="R17" s="1123"/>
      <c r="S17" s="1123"/>
      <c r="T17" s="1123"/>
      <c r="U17" s="1123"/>
      <c r="V17" s="1099"/>
      <c r="W17" s="1099"/>
      <c r="X17" s="335" t="s">
        <v>531</v>
      </c>
      <c r="Y17" s="335"/>
      <c r="Z17" s="335"/>
      <c r="AA17" s="336"/>
      <c r="AB17" s="336"/>
      <c r="AC17" s="336"/>
      <c r="AD17" s="336"/>
      <c r="AE17" s="336"/>
      <c r="AF17" s="337"/>
      <c r="AK17" s="94">
        <v>11</v>
      </c>
      <c r="AL17" s="90" t="s">
        <v>130</v>
      </c>
      <c r="AM17" s="183" t="s">
        <v>107</v>
      </c>
      <c r="AN17" s="452"/>
      <c r="AO17" s="2"/>
    </row>
    <row r="18" spans="2:41" ht="13.5" customHeight="1" thickBot="1">
      <c r="B18" s="1138"/>
      <c r="C18" s="1139"/>
      <c r="D18" s="310"/>
      <c r="E18" s="311"/>
      <c r="F18" s="1183" t="s">
        <v>1050</v>
      </c>
      <c r="G18" s="1184"/>
      <c r="H18" s="1184"/>
      <c r="I18" s="1185" t="s">
        <v>607</v>
      </c>
      <c r="J18" s="1185"/>
      <c r="K18" s="1185"/>
      <c r="L18" s="1185"/>
      <c r="M18" s="1186" t="str">
        <f>IF(G19="","(施設コードは右側欄外)","")</f>
        <v>(施設コードは右側欄外)</v>
      </c>
      <c r="N18" s="1186"/>
      <c r="O18" s="1186"/>
      <c r="P18" s="1186"/>
      <c r="Q18" s="1186"/>
      <c r="R18" s="1187"/>
      <c r="S18" s="968" t="s">
        <v>407</v>
      </c>
      <c r="T18" s="968"/>
      <c r="U18" s="968"/>
      <c r="V18" s="968"/>
      <c r="W18" s="968" t="s">
        <v>406</v>
      </c>
      <c r="X18" s="968"/>
      <c r="Y18" s="968"/>
      <c r="Z18" s="968"/>
      <c r="AA18" s="968"/>
      <c r="AB18" s="968"/>
      <c r="AC18" s="968" t="s">
        <v>409</v>
      </c>
      <c r="AD18" s="968"/>
      <c r="AE18" s="968"/>
      <c r="AF18" s="1172"/>
      <c r="AK18" s="94">
        <v>12</v>
      </c>
      <c r="AL18" s="90" t="s">
        <v>131</v>
      </c>
      <c r="AM18" s="183" t="s">
        <v>108</v>
      </c>
      <c r="AN18" s="452"/>
      <c r="AO18" s="2"/>
    </row>
    <row r="19" spans="2:60" ht="21.75" customHeight="1" thickBot="1">
      <c r="B19" s="1138"/>
      <c r="C19" s="1139"/>
      <c r="D19" s="1066" t="s">
        <v>576</v>
      </c>
      <c r="E19" s="1067"/>
      <c r="F19" s="326" t="s">
        <v>32</v>
      </c>
      <c r="G19" s="315"/>
      <c r="H19" s="1189" t="str">
        <f aca="true" t="shared" si="1" ref="H19:H28">IF(G19=0,"（空欄）",VLOOKUP($G19,$AK$7:$AL$32,2,FALSE))&amp;IF(G19=7,"("&amp;AN14&amp;")","")</f>
        <v>（空欄）</v>
      </c>
      <c r="I19" s="1190"/>
      <c r="J19" s="1190"/>
      <c r="K19" s="1190"/>
      <c r="L19" s="1190"/>
      <c r="M19" s="1190"/>
      <c r="N19" s="1190"/>
      <c r="O19" s="1190"/>
      <c r="P19" s="1190"/>
      <c r="Q19" s="1190"/>
      <c r="R19" s="1190"/>
      <c r="S19" s="1082" t="s">
        <v>521</v>
      </c>
      <c r="T19" s="1083"/>
      <c r="U19" s="1083"/>
      <c r="V19" s="1084"/>
      <c r="W19" s="1082" t="s">
        <v>518</v>
      </c>
      <c r="X19" s="1083"/>
      <c r="Y19" s="1083"/>
      <c r="Z19" s="1083"/>
      <c r="AA19" s="1083"/>
      <c r="AB19" s="1084"/>
      <c r="AC19" s="1082" t="s">
        <v>522</v>
      </c>
      <c r="AD19" s="1083"/>
      <c r="AE19" s="1083"/>
      <c r="AF19" s="1111"/>
      <c r="AK19" s="94">
        <v>13</v>
      </c>
      <c r="AL19" s="90" t="s">
        <v>132</v>
      </c>
      <c r="AM19" s="183" t="s">
        <v>109</v>
      </c>
      <c r="AN19" s="452"/>
      <c r="AO19" s="2"/>
      <c r="BA19" s="582" t="str">
        <f>IF(G19&gt;0,H19,"-")</f>
        <v>-</v>
      </c>
      <c r="BB19" s="582" t="str">
        <f>IF(G19&gt;0,IF(S19="■含む □なし","含",IF(S19="□含む ■なし","ﾅｼ","-")),"-")</f>
        <v>-</v>
      </c>
      <c r="BC19" s="582" t="str">
        <f>IF(G19&gt;0,IF(W19="■新築のみ　□改修含","B",IF(W19="□新築のみ　■改修含","R","-")),"-")</f>
        <v>-</v>
      </c>
      <c r="BD19" s="582" t="str">
        <f>IF(G19&gt;0,IF(AC19="■する □なし","申",IF(AC19="□する ■なし","ﾅｼ","-")),"-")</f>
        <v>-</v>
      </c>
      <c r="BF19" s="1" t="s">
        <v>521</v>
      </c>
      <c r="BG19" s="1" t="s">
        <v>518</v>
      </c>
      <c r="BH19" s="1" t="s">
        <v>522</v>
      </c>
    </row>
    <row r="20" spans="2:60" ht="21.75" customHeight="1" thickBot="1">
      <c r="B20" s="1138"/>
      <c r="C20" s="1139"/>
      <c r="D20" s="1066"/>
      <c r="E20" s="1067"/>
      <c r="F20" s="327" t="s">
        <v>408</v>
      </c>
      <c r="G20" s="325"/>
      <c r="H20" s="1063" t="str">
        <f>IF(G20=0,"（空欄）",VLOOKUP($G20,$AK$7:$AL$32,2,FALSE))&amp;IF(G20=7,"("&amp;AN15&amp;")","")</f>
        <v>（空欄）</v>
      </c>
      <c r="I20" s="1064"/>
      <c r="J20" s="1064"/>
      <c r="K20" s="1064"/>
      <c r="L20" s="1064"/>
      <c r="M20" s="1064"/>
      <c r="N20" s="1064"/>
      <c r="O20" s="1064"/>
      <c r="P20" s="1064"/>
      <c r="Q20" s="1064"/>
      <c r="R20" s="1065"/>
      <c r="S20" s="960" t="s">
        <v>521</v>
      </c>
      <c r="T20" s="961"/>
      <c r="U20" s="961"/>
      <c r="V20" s="962"/>
      <c r="W20" s="960" t="s">
        <v>518</v>
      </c>
      <c r="X20" s="961"/>
      <c r="Y20" s="961"/>
      <c r="Z20" s="961"/>
      <c r="AA20" s="961"/>
      <c r="AB20" s="962"/>
      <c r="AC20" s="960" t="s">
        <v>522</v>
      </c>
      <c r="AD20" s="961"/>
      <c r="AE20" s="961"/>
      <c r="AF20" s="1081"/>
      <c r="AK20" s="94">
        <v>14</v>
      </c>
      <c r="AL20" s="90" t="s">
        <v>133</v>
      </c>
      <c r="AM20" s="183" t="s">
        <v>110</v>
      </c>
      <c r="AN20" s="452"/>
      <c r="AO20" s="2"/>
      <c r="BA20" s="582" t="str">
        <f aca="true" t="shared" si="2" ref="BA20:BA28">IF(G20&gt;0,H20,"-")</f>
        <v>-</v>
      </c>
      <c r="BB20" s="582" t="str">
        <f aca="true" t="shared" si="3" ref="BB20:BB28">IF(G20&gt;0,IF(S20="■含む □なし","含",IF(S20="□含む ■なし","ﾅｼ","-")),"-")</f>
        <v>-</v>
      </c>
      <c r="BC20" s="582" t="str">
        <f aca="true" t="shared" si="4" ref="BC20:BC28">IF(G20&gt;0,IF(W20="■新築のみ　□改修含","B",IF(W20="□新築のみ　■改修含","R","-")),"-")</f>
        <v>-</v>
      </c>
      <c r="BD20" s="582" t="str">
        <f aca="true" t="shared" si="5" ref="BD20:BD28">IF(G20&gt;0,IF(AC20="■する □なし","申",IF(AC20="□する ■なし","ﾅｼ","-")),"-")</f>
        <v>-</v>
      </c>
      <c r="BF20" s="1" t="s">
        <v>411</v>
      </c>
      <c r="BG20" s="1" t="s">
        <v>413</v>
      </c>
      <c r="BH20" s="1" t="s">
        <v>594</v>
      </c>
    </row>
    <row r="21" spans="2:60" ht="21.75" customHeight="1" thickBot="1">
      <c r="B21" s="1138"/>
      <c r="C21" s="1139"/>
      <c r="D21" s="1066"/>
      <c r="E21" s="1067"/>
      <c r="F21" s="327" t="s">
        <v>33</v>
      </c>
      <c r="G21" s="325"/>
      <c r="H21" s="1060" t="str">
        <f t="shared" si="1"/>
        <v>（空欄）</v>
      </c>
      <c r="I21" s="1061"/>
      <c r="J21" s="1061"/>
      <c r="K21" s="1061"/>
      <c r="L21" s="1061"/>
      <c r="M21" s="1061"/>
      <c r="N21" s="1061"/>
      <c r="O21" s="1061"/>
      <c r="P21" s="1061"/>
      <c r="Q21" s="1061"/>
      <c r="R21" s="1062"/>
      <c r="S21" s="960" t="s">
        <v>521</v>
      </c>
      <c r="T21" s="961"/>
      <c r="U21" s="961"/>
      <c r="V21" s="962"/>
      <c r="W21" s="960" t="s">
        <v>518</v>
      </c>
      <c r="X21" s="961"/>
      <c r="Y21" s="961"/>
      <c r="Z21" s="961"/>
      <c r="AA21" s="961"/>
      <c r="AB21" s="962"/>
      <c r="AC21" s="960" t="s">
        <v>1052</v>
      </c>
      <c r="AD21" s="961"/>
      <c r="AE21" s="961"/>
      <c r="AF21" s="1081"/>
      <c r="AK21" s="94">
        <v>15</v>
      </c>
      <c r="AL21" s="90" t="s">
        <v>134</v>
      </c>
      <c r="AM21" s="183" t="s">
        <v>111</v>
      </c>
      <c r="AN21" s="452"/>
      <c r="AO21" s="2"/>
      <c r="BA21" s="582" t="str">
        <f t="shared" si="2"/>
        <v>-</v>
      </c>
      <c r="BB21" s="582" t="str">
        <f t="shared" si="3"/>
        <v>-</v>
      </c>
      <c r="BC21" s="582" t="str">
        <f t="shared" si="4"/>
        <v>-</v>
      </c>
      <c r="BD21" s="582" t="str">
        <f t="shared" si="5"/>
        <v>-</v>
      </c>
      <c r="BF21" s="1" t="s">
        <v>517</v>
      </c>
      <c r="BG21" s="1" t="s">
        <v>519</v>
      </c>
      <c r="BH21" s="1" t="s">
        <v>741</v>
      </c>
    </row>
    <row r="22" spans="2:56" ht="21.75" customHeight="1" thickBot="1">
      <c r="B22" s="1138"/>
      <c r="C22" s="1139"/>
      <c r="D22" s="1066"/>
      <c r="E22" s="1067"/>
      <c r="F22" s="327" t="s">
        <v>34</v>
      </c>
      <c r="G22" s="325"/>
      <c r="H22" s="1063" t="str">
        <f t="shared" si="1"/>
        <v>（空欄）</v>
      </c>
      <c r="I22" s="1064"/>
      <c r="J22" s="1064"/>
      <c r="K22" s="1064"/>
      <c r="L22" s="1064"/>
      <c r="M22" s="1064"/>
      <c r="N22" s="1064"/>
      <c r="O22" s="1064"/>
      <c r="P22" s="1064"/>
      <c r="Q22" s="1064"/>
      <c r="R22" s="1065"/>
      <c r="S22" s="960" t="s">
        <v>521</v>
      </c>
      <c r="T22" s="961"/>
      <c r="U22" s="961"/>
      <c r="V22" s="962"/>
      <c r="W22" s="960" t="s">
        <v>518</v>
      </c>
      <c r="X22" s="961"/>
      <c r="Y22" s="961"/>
      <c r="Z22" s="961"/>
      <c r="AA22" s="961"/>
      <c r="AB22" s="962"/>
      <c r="AC22" s="960" t="s">
        <v>522</v>
      </c>
      <c r="AD22" s="961"/>
      <c r="AE22" s="961"/>
      <c r="AF22" s="1081"/>
      <c r="AK22" s="94">
        <v>16</v>
      </c>
      <c r="AL22" s="90" t="s">
        <v>135</v>
      </c>
      <c r="AM22" s="183" t="s">
        <v>112</v>
      </c>
      <c r="AN22" s="452"/>
      <c r="AO22" s="2"/>
      <c r="BA22" s="582" t="str">
        <f t="shared" si="2"/>
        <v>-</v>
      </c>
      <c r="BB22" s="582" t="str">
        <f t="shared" si="3"/>
        <v>-</v>
      </c>
      <c r="BC22" s="582" t="str">
        <f t="shared" si="4"/>
        <v>-</v>
      </c>
      <c r="BD22" s="582" t="str">
        <f t="shared" si="5"/>
        <v>-</v>
      </c>
    </row>
    <row r="23" spans="2:56" ht="21.75" customHeight="1" thickBot="1">
      <c r="B23" s="1138"/>
      <c r="C23" s="1139"/>
      <c r="D23" s="1066"/>
      <c r="E23" s="1067"/>
      <c r="F23" s="327" t="s">
        <v>35</v>
      </c>
      <c r="G23" s="325"/>
      <c r="H23" s="1060" t="str">
        <f t="shared" si="1"/>
        <v>（空欄）</v>
      </c>
      <c r="I23" s="1061"/>
      <c r="J23" s="1061"/>
      <c r="K23" s="1061"/>
      <c r="L23" s="1061"/>
      <c r="M23" s="1061"/>
      <c r="N23" s="1061"/>
      <c r="O23" s="1061"/>
      <c r="P23" s="1061"/>
      <c r="Q23" s="1061"/>
      <c r="R23" s="1062"/>
      <c r="S23" s="960" t="s">
        <v>521</v>
      </c>
      <c r="T23" s="961"/>
      <c r="U23" s="961"/>
      <c r="V23" s="962"/>
      <c r="W23" s="960" t="s">
        <v>518</v>
      </c>
      <c r="X23" s="961"/>
      <c r="Y23" s="961"/>
      <c r="Z23" s="961"/>
      <c r="AA23" s="961"/>
      <c r="AB23" s="962"/>
      <c r="AC23" s="960" t="s">
        <v>522</v>
      </c>
      <c r="AD23" s="961"/>
      <c r="AE23" s="961"/>
      <c r="AF23" s="1081"/>
      <c r="AK23" s="94">
        <v>17</v>
      </c>
      <c r="AL23" s="90" t="s">
        <v>136</v>
      </c>
      <c r="AM23" s="183" t="s">
        <v>113</v>
      </c>
      <c r="AN23" s="452"/>
      <c r="AO23" s="2"/>
      <c r="BA23" s="582" t="str">
        <f t="shared" si="2"/>
        <v>-</v>
      </c>
      <c r="BB23" s="582" t="str">
        <f t="shared" si="3"/>
        <v>-</v>
      </c>
      <c r="BC23" s="582" t="str">
        <f t="shared" si="4"/>
        <v>-</v>
      </c>
      <c r="BD23" s="582" t="str">
        <f t="shared" si="5"/>
        <v>-</v>
      </c>
    </row>
    <row r="24" spans="2:56" ht="21.75" customHeight="1">
      <c r="B24" s="1138"/>
      <c r="C24" s="1139"/>
      <c r="D24" s="1066"/>
      <c r="E24" s="1067"/>
      <c r="F24" s="327" t="s">
        <v>36</v>
      </c>
      <c r="G24" s="325"/>
      <c r="H24" s="1063" t="str">
        <f t="shared" si="1"/>
        <v>（空欄）</v>
      </c>
      <c r="I24" s="1064"/>
      <c r="J24" s="1064"/>
      <c r="K24" s="1064"/>
      <c r="L24" s="1064"/>
      <c r="M24" s="1064"/>
      <c r="N24" s="1064"/>
      <c r="O24" s="1064"/>
      <c r="P24" s="1064"/>
      <c r="Q24" s="1064"/>
      <c r="R24" s="1065"/>
      <c r="S24" s="960" t="s">
        <v>521</v>
      </c>
      <c r="T24" s="961"/>
      <c r="U24" s="961"/>
      <c r="V24" s="962"/>
      <c r="W24" s="960" t="s">
        <v>518</v>
      </c>
      <c r="X24" s="961"/>
      <c r="Y24" s="961"/>
      <c r="Z24" s="961"/>
      <c r="AA24" s="961"/>
      <c r="AB24" s="962"/>
      <c r="AC24" s="960" t="s">
        <v>522</v>
      </c>
      <c r="AD24" s="961"/>
      <c r="AE24" s="961"/>
      <c r="AF24" s="1081"/>
      <c r="AK24" s="94">
        <v>18</v>
      </c>
      <c r="AL24" s="90" t="s">
        <v>311</v>
      </c>
      <c r="AM24" s="90"/>
      <c r="AN24" s="91"/>
      <c r="AO24" s="2"/>
      <c r="BA24" s="582" t="str">
        <f t="shared" si="2"/>
        <v>-</v>
      </c>
      <c r="BB24" s="582" t="str">
        <f t="shared" si="3"/>
        <v>-</v>
      </c>
      <c r="BC24" s="582" t="str">
        <f t="shared" si="4"/>
        <v>-</v>
      </c>
      <c r="BD24" s="582" t="str">
        <f t="shared" si="5"/>
        <v>-</v>
      </c>
    </row>
    <row r="25" spans="2:56" ht="21.75" customHeight="1">
      <c r="B25" s="1138"/>
      <c r="C25" s="1139"/>
      <c r="D25" s="1066"/>
      <c r="E25" s="1067"/>
      <c r="F25" s="327" t="s">
        <v>37</v>
      </c>
      <c r="G25" s="325"/>
      <c r="H25" s="1060" t="str">
        <f t="shared" si="1"/>
        <v>（空欄）</v>
      </c>
      <c r="I25" s="1061"/>
      <c r="J25" s="1061"/>
      <c r="K25" s="1061"/>
      <c r="L25" s="1061"/>
      <c r="M25" s="1061"/>
      <c r="N25" s="1061"/>
      <c r="O25" s="1061"/>
      <c r="P25" s="1061"/>
      <c r="Q25" s="1061"/>
      <c r="R25" s="1062"/>
      <c r="S25" s="960" t="s">
        <v>521</v>
      </c>
      <c r="T25" s="961"/>
      <c r="U25" s="961"/>
      <c r="V25" s="962"/>
      <c r="W25" s="960" t="s">
        <v>518</v>
      </c>
      <c r="X25" s="961"/>
      <c r="Y25" s="961"/>
      <c r="Z25" s="961"/>
      <c r="AA25" s="961"/>
      <c r="AB25" s="962"/>
      <c r="AC25" s="960" t="s">
        <v>522</v>
      </c>
      <c r="AD25" s="961"/>
      <c r="AE25" s="961"/>
      <c r="AF25" s="1081"/>
      <c r="AK25" s="94">
        <v>19</v>
      </c>
      <c r="AL25" s="90" t="s">
        <v>50</v>
      </c>
      <c r="AM25" s="90"/>
      <c r="AN25" s="2"/>
      <c r="AO25" s="2"/>
      <c r="BA25" s="582" t="str">
        <f t="shared" si="2"/>
        <v>-</v>
      </c>
      <c r="BB25" s="582" t="str">
        <f t="shared" si="3"/>
        <v>-</v>
      </c>
      <c r="BC25" s="582" t="str">
        <f t="shared" si="4"/>
        <v>-</v>
      </c>
      <c r="BD25" s="582" t="str">
        <f t="shared" si="5"/>
        <v>-</v>
      </c>
    </row>
    <row r="26" spans="2:56" ht="21.75" customHeight="1">
      <c r="B26" s="1138"/>
      <c r="C26" s="1139"/>
      <c r="D26" s="1066"/>
      <c r="E26" s="1067"/>
      <c r="F26" s="327" t="s">
        <v>38</v>
      </c>
      <c r="G26" s="325"/>
      <c r="H26" s="1060" t="str">
        <f t="shared" si="1"/>
        <v>（空欄）</v>
      </c>
      <c r="I26" s="1061"/>
      <c r="J26" s="1061"/>
      <c r="K26" s="1061"/>
      <c r="L26" s="1061"/>
      <c r="M26" s="1061"/>
      <c r="N26" s="1061"/>
      <c r="O26" s="1061"/>
      <c r="P26" s="1061"/>
      <c r="Q26" s="1061"/>
      <c r="R26" s="1062"/>
      <c r="S26" s="960" t="s">
        <v>521</v>
      </c>
      <c r="T26" s="961"/>
      <c r="U26" s="961"/>
      <c r="V26" s="962"/>
      <c r="W26" s="960" t="s">
        <v>518</v>
      </c>
      <c r="X26" s="961"/>
      <c r="Y26" s="961"/>
      <c r="Z26" s="961"/>
      <c r="AA26" s="961"/>
      <c r="AB26" s="962"/>
      <c r="AC26" s="960" t="s">
        <v>522</v>
      </c>
      <c r="AD26" s="961"/>
      <c r="AE26" s="961"/>
      <c r="AF26" s="1081"/>
      <c r="AK26" s="94">
        <v>20</v>
      </c>
      <c r="AL26" s="90" t="s">
        <v>137</v>
      </c>
      <c r="AM26" s="92"/>
      <c r="AN26" s="2"/>
      <c r="BA26" s="582" t="str">
        <f t="shared" si="2"/>
        <v>-</v>
      </c>
      <c r="BB26" s="582" t="str">
        <f t="shared" si="3"/>
        <v>-</v>
      </c>
      <c r="BC26" s="582" t="str">
        <f t="shared" si="4"/>
        <v>-</v>
      </c>
      <c r="BD26" s="582" t="str">
        <f t="shared" si="5"/>
        <v>-</v>
      </c>
    </row>
    <row r="27" spans="2:56" ht="21.75" customHeight="1">
      <c r="B27" s="1138"/>
      <c r="C27" s="1139"/>
      <c r="D27" s="1066"/>
      <c r="E27" s="1067"/>
      <c r="F27" s="327" t="s">
        <v>410</v>
      </c>
      <c r="G27" s="325"/>
      <c r="H27" s="1060" t="str">
        <f t="shared" si="1"/>
        <v>（空欄）</v>
      </c>
      <c r="I27" s="1061"/>
      <c r="J27" s="1061"/>
      <c r="K27" s="1061"/>
      <c r="L27" s="1061"/>
      <c r="M27" s="1061"/>
      <c r="N27" s="1061"/>
      <c r="O27" s="1061"/>
      <c r="P27" s="1061"/>
      <c r="Q27" s="1061"/>
      <c r="R27" s="1062"/>
      <c r="S27" s="960" t="s">
        <v>521</v>
      </c>
      <c r="T27" s="961"/>
      <c r="U27" s="961"/>
      <c r="V27" s="962"/>
      <c r="W27" s="960" t="s">
        <v>518</v>
      </c>
      <c r="X27" s="961"/>
      <c r="Y27" s="961"/>
      <c r="Z27" s="961"/>
      <c r="AA27" s="961"/>
      <c r="AB27" s="962"/>
      <c r="AC27" s="960" t="s">
        <v>522</v>
      </c>
      <c r="AD27" s="961"/>
      <c r="AE27" s="961"/>
      <c r="AF27" s="1081"/>
      <c r="AK27" s="94">
        <v>21</v>
      </c>
      <c r="AL27" s="90" t="s">
        <v>138</v>
      </c>
      <c r="AM27" s="90"/>
      <c r="AN27" s="2"/>
      <c r="BA27" s="582" t="str">
        <f t="shared" si="2"/>
        <v>-</v>
      </c>
      <c r="BB27" s="582" t="str">
        <f t="shared" si="3"/>
        <v>-</v>
      </c>
      <c r="BC27" s="582" t="str">
        <f t="shared" si="4"/>
        <v>-</v>
      </c>
      <c r="BD27" s="582" t="str">
        <f t="shared" si="5"/>
        <v>-</v>
      </c>
    </row>
    <row r="28" spans="2:56" ht="21.75" customHeight="1">
      <c r="B28" s="1138"/>
      <c r="C28" s="1139"/>
      <c r="D28" s="1066"/>
      <c r="E28" s="1067"/>
      <c r="F28" s="419" t="s">
        <v>39</v>
      </c>
      <c r="G28" s="420"/>
      <c r="H28" s="1149" t="str">
        <f t="shared" si="1"/>
        <v>（空欄）</v>
      </c>
      <c r="I28" s="1150"/>
      <c r="J28" s="1150"/>
      <c r="K28" s="1150"/>
      <c r="L28" s="1150"/>
      <c r="M28" s="1150"/>
      <c r="N28" s="1150"/>
      <c r="O28" s="1150"/>
      <c r="P28" s="1150"/>
      <c r="Q28" s="1150"/>
      <c r="R28" s="1151"/>
      <c r="S28" s="1124" t="s">
        <v>521</v>
      </c>
      <c r="T28" s="1125"/>
      <c r="U28" s="1125"/>
      <c r="V28" s="1126"/>
      <c r="W28" s="1124" t="s">
        <v>518</v>
      </c>
      <c r="X28" s="1125"/>
      <c r="Y28" s="1125"/>
      <c r="Z28" s="1125"/>
      <c r="AA28" s="1125"/>
      <c r="AB28" s="1126"/>
      <c r="AC28" s="1175" t="s">
        <v>522</v>
      </c>
      <c r="AD28" s="1176"/>
      <c r="AE28" s="1176"/>
      <c r="AF28" s="1177"/>
      <c r="AK28" s="94">
        <v>22</v>
      </c>
      <c r="AL28" s="92" t="s">
        <v>529</v>
      </c>
      <c r="BA28" s="582" t="str">
        <f t="shared" si="2"/>
        <v>-</v>
      </c>
      <c r="BB28" s="582" t="str">
        <f t="shared" si="3"/>
        <v>-</v>
      </c>
      <c r="BC28" s="582" t="str">
        <f t="shared" si="4"/>
        <v>-</v>
      </c>
      <c r="BD28" s="582" t="str">
        <f t="shared" si="5"/>
        <v>-</v>
      </c>
    </row>
    <row r="29" spans="2:38" ht="3.75" customHeight="1">
      <c r="B29" s="428"/>
      <c r="C29" s="428"/>
      <c r="D29" s="421"/>
      <c r="E29" s="424"/>
      <c r="F29" s="424"/>
      <c r="G29" s="424"/>
      <c r="H29" s="424"/>
      <c r="I29" s="422"/>
      <c r="J29" s="422"/>
      <c r="K29" s="422"/>
      <c r="L29" s="422"/>
      <c r="M29" s="422"/>
      <c r="N29" s="422"/>
      <c r="O29" s="422"/>
      <c r="P29" s="429"/>
      <c r="Q29" s="1068" t="s">
        <v>600</v>
      </c>
      <c r="R29" s="1069"/>
      <c r="S29" s="1127" t="s">
        <v>598</v>
      </c>
      <c r="T29" s="1128"/>
      <c r="U29" s="1128"/>
      <c r="V29" s="1128"/>
      <c r="W29" s="1128"/>
      <c r="X29" s="1128"/>
      <c r="Y29" s="1128"/>
      <c r="Z29" s="1128"/>
      <c r="AA29" s="1128"/>
      <c r="AB29" s="1128"/>
      <c r="AC29" s="1128"/>
      <c r="AD29" s="1128"/>
      <c r="AE29" s="1128"/>
      <c r="AF29" s="1129"/>
      <c r="AK29" s="94">
        <v>23</v>
      </c>
      <c r="AL29" s="92" t="s">
        <v>69</v>
      </c>
    </row>
    <row r="30" spans="1:53" ht="18" customHeight="1">
      <c r="A30" s="4"/>
      <c r="B30" s="1136" t="s">
        <v>26</v>
      </c>
      <c r="C30" s="1137"/>
      <c r="D30" s="1120" t="s">
        <v>579</v>
      </c>
      <c r="E30" s="1121"/>
      <c r="F30" s="1121"/>
      <c r="G30" s="1121"/>
      <c r="H30" s="1121"/>
      <c r="I30" s="1057">
        <f>'交③'!L12+'交③'!L25</f>
        <v>0</v>
      </c>
      <c r="J30" s="1058"/>
      <c r="K30" s="1058"/>
      <c r="L30" s="1058"/>
      <c r="M30" s="1059"/>
      <c r="N30" s="1173" t="s">
        <v>2</v>
      </c>
      <c r="O30" s="1174"/>
      <c r="P30" s="430"/>
      <c r="Q30" s="1070"/>
      <c r="R30" s="1071"/>
      <c r="S30" s="1130"/>
      <c r="T30" s="1131"/>
      <c r="U30" s="1131"/>
      <c r="V30" s="1131"/>
      <c r="W30" s="1131"/>
      <c r="X30" s="1131"/>
      <c r="Y30" s="1131"/>
      <c r="Z30" s="1131"/>
      <c r="AA30" s="1131"/>
      <c r="AB30" s="1131"/>
      <c r="AC30" s="1131"/>
      <c r="AD30" s="1131"/>
      <c r="AE30" s="1131"/>
      <c r="AF30" s="1132"/>
      <c r="AK30" s="94">
        <v>24</v>
      </c>
      <c r="AL30" s="92" t="s">
        <v>305</v>
      </c>
      <c r="BA30" s="566" t="str">
        <f>IF(OR(S29="",S29="※床利用の名称内容を具体的に記入[形式自由]。スペースが不足する場合は、文字を小さくするか、「様式２補助対象外床の概要」と標題した別紙で提出してください。"),"-",S29)</f>
        <v>-</v>
      </c>
    </row>
    <row r="31" spans="2:38" ht="18" customHeight="1">
      <c r="B31" s="1138"/>
      <c r="C31" s="1139"/>
      <c r="D31" s="1053" t="s">
        <v>580</v>
      </c>
      <c r="E31" s="1054"/>
      <c r="F31" s="1054"/>
      <c r="G31" s="1054"/>
      <c r="H31" s="1054"/>
      <c r="I31" s="1146">
        <f>'交③'!M12+'交③'!M25</f>
        <v>0</v>
      </c>
      <c r="J31" s="1147"/>
      <c r="K31" s="1147"/>
      <c r="L31" s="1147"/>
      <c r="M31" s="1148"/>
      <c r="N31" s="1032" t="s">
        <v>2</v>
      </c>
      <c r="O31" s="1033"/>
      <c r="P31" s="430"/>
      <c r="Q31" s="1070"/>
      <c r="R31" s="1071"/>
      <c r="S31" s="1130"/>
      <c r="T31" s="1131"/>
      <c r="U31" s="1131"/>
      <c r="V31" s="1131"/>
      <c r="W31" s="1131"/>
      <c r="X31" s="1131"/>
      <c r="Y31" s="1131"/>
      <c r="Z31" s="1131"/>
      <c r="AA31" s="1131"/>
      <c r="AB31" s="1131"/>
      <c r="AC31" s="1131"/>
      <c r="AD31" s="1131"/>
      <c r="AE31" s="1131"/>
      <c r="AF31" s="1132"/>
      <c r="AK31" s="94">
        <v>25</v>
      </c>
      <c r="AL31" s="92" t="s">
        <v>610</v>
      </c>
    </row>
    <row r="32" spans="2:55" ht="18" customHeight="1">
      <c r="B32" s="1140"/>
      <c r="C32" s="1141"/>
      <c r="D32" s="1055" t="s">
        <v>581</v>
      </c>
      <c r="E32" s="1056"/>
      <c r="F32" s="1056"/>
      <c r="G32" s="1056"/>
      <c r="H32" s="1056"/>
      <c r="I32" s="969">
        <f>+'交③'!H39</f>
        <v>0</v>
      </c>
      <c r="J32" s="970"/>
      <c r="K32" s="970"/>
      <c r="L32" s="970"/>
      <c r="M32" s="971"/>
      <c r="N32" s="1170" t="s">
        <v>2</v>
      </c>
      <c r="O32" s="1171"/>
      <c r="P32" s="432"/>
      <c r="Q32" s="1072"/>
      <c r="R32" s="1073"/>
      <c r="S32" s="1133"/>
      <c r="T32" s="1134"/>
      <c r="U32" s="1134"/>
      <c r="V32" s="1134"/>
      <c r="W32" s="1134"/>
      <c r="X32" s="1134"/>
      <c r="Y32" s="1134"/>
      <c r="Z32" s="1134"/>
      <c r="AA32" s="1134"/>
      <c r="AB32" s="1134"/>
      <c r="AC32" s="1134"/>
      <c r="AD32" s="1134"/>
      <c r="AE32" s="1134"/>
      <c r="AF32" s="1135"/>
      <c r="AK32" s="94">
        <v>26</v>
      </c>
      <c r="AL32" s="182" t="s">
        <v>611</v>
      </c>
      <c r="BA32" s="566" t="str">
        <f>IF(I30=0,"-",I30)</f>
        <v>-</v>
      </c>
      <c r="BB32" s="566" t="str">
        <f>IF(I31=0,"-",I31)</f>
        <v>-</v>
      </c>
      <c r="BC32" s="566" t="str">
        <f>IF(I32=0,"-",I32)</f>
        <v>-</v>
      </c>
    </row>
    <row r="33" spans="2:32" ht="3.75" customHeight="1">
      <c r="B33" s="317"/>
      <c r="C33" s="317"/>
      <c r="D33" s="317"/>
      <c r="E33" s="317"/>
      <c r="F33" s="318"/>
      <c r="G33" s="319"/>
      <c r="H33" s="319"/>
      <c r="I33" s="319"/>
      <c r="J33" s="319"/>
      <c r="K33" s="319"/>
      <c r="L33" s="319"/>
      <c r="M33" s="319"/>
      <c r="N33" s="320"/>
      <c r="O33" s="321"/>
      <c r="P33" s="431"/>
      <c r="Q33" s="321"/>
      <c r="R33" s="321"/>
      <c r="S33" s="321"/>
      <c r="T33" s="321"/>
      <c r="U33" s="321"/>
      <c r="V33" s="321"/>
      <c r="W33" s="321"/>
      <c r="X33" s="321"/>
      <c r="Y33" s="321"/>
      <c r="Z33" s="321"/>
      <c r="AA33" s="321"/>
      <c r="AB33" s="321"/>
      <c r="AC33" s="299"/>
      <c r="AD33" s="89"/>
      <c r="AE33" s="89"/>
      <c r="AF33" s="89"/>
    </row>
    <row r="34" spans="1:54" ht="16.5" customHeight="1">
      <c r="A34" s="4"/>
      <c r="B34" s="1143" t="s">
        <v>142</v>
      </c>
      <c r="C34" s="1118" t="s">
        <v>27</v>
      </c>
      <c r="D34" s="1118"/>
      <c r="E34" s="1118"/>
      <c r="F34" s="1118"/>
      <c r="G34" s="1118"/>
      <c r="H34" s="1118"/>
      <c r="I34" s="309"/>
      <c r="J34" s="308" t="s">
        <v>115</v>
      </c>
      <c r="K34" s="312" t="s">
        <v>19</v>
      </c>
      <c r="L34" s="308" t="s">
        <v>115</v>
      </c>
      <c r="M34" s="453" t="s">
        <v>28</v>
      </c>
      <c r="N34" s="309"/>
      <c r="O34" s="974" t="s">
        <v>115</v>
      </c>
      <c r="P34" s="974"/>
      <c r="Q34" s="86" t="s">
        <v>198</v>
      </c>
      <c r="R34" s="87"/>
      <c r="S34" s="312"/>
      <c r="T34" s="86" t="s">
        <v>56</v>
      </c>
      <c r="U34" s="87"/>
      <c r="V34" s="87"/>
      <c r="W34" s="87"/>
      <c r="X34" s="87"/>
      <c r="Y34" s="86" t="s">
        <v>25</v>
      </c>
      <c r="Z34" s="86"/>
      <c r="AA34" s="307"/>
      <c r="AB34" s="312" t="s">
        <v>3</v>
      </c>
      <c r="AC34" s="307"/>
      <c r="AD34" s="312" t="s">
        <v>20</v>
      </c>
      <c r="AE34" s="307"/>
      <c r="AF34" s="313" t="s">
        <v>24</v>
      </c>
      <c r="BB34" s="578" t="str">
        <f>IF(AND(DATE(AA34+1988,AC34,AE34)&gt;=41000,DATE(AA34+1988,AC34,AE34)&lt;=43921),DATE(AA34+1988,AC34,AE34),"-")</f>
        <v>-</v>
      </c>
    </row>
    <row r="35" spans="1:54" ht="16.5" customHeight="1">
      <c r="A35" s="4"/>
      <c r="B35" s="1144"/>
      <c r="C35" s="1142" t="s">
        <v>196</v>
      </c>
      <c r="D35" s="1142"/>
      <c r="E35" s="1142"/>
      <c r="F35" s="1142"/>
      <c r="G35" s="1142"/>
      <c r="H35" s="1142"/>
      <c r="I35" s="958" t="s">
        <v>143</v>
      </c>
      <c r="J35" s="959"/>
      <c r="K35" s="328"/>
      <c r="L35" s="324" t="s">
        <v>25</v>
      </c>
      <c r="M35" s="298"/>
      <c r="N35" s="329" t="s">
        <v>3</v>
      </c>
      <c r="O35" s="977"/>
      <c r="P35" s="977"/>
      <c r="Q35" s="329" t="s">
        <v>20</v>
      </c>
      <c r="R35" s="298"/>
      <c r="S35" s="329" t="s">
        <v>197</v>
      </c>
      <c r="T35" s="329"/>
      <c r="U35" s="1122" t="s">
        <v>29</v>
      </c>
      <c r="V35" s="959"/>
      <c r="W35" s="1117" t="s">
        <v>25</v>
      </c>
      <c r="X35" s="1094"/>
      <c r="Y35" s="298"/>
      <c r="Z35" s="329" t="s">
        <v>3</v>
      </c>
      <c r="AA35" s="298"/>
      <c r="AB35" s="329" t="s">
        <v>20</v>
      </c>
      <c r="AC35" s="298"/>
      <c r="AD35" s="329" t="s">
        <v>197</v>
      </c>
      <c r="AE35" s="329"/>
      <c r="AF35" s="330"/>
      <c r="BA35" s="578" t="str">
        <f>IF(AND(DATE(M35+1988,O35,R35)&gt;=42488,DATE(M35+1988,O35,R35)&lt;=43921),DATE(M35+1988,O35,R35),"-")</f>
        <v>-</v>
      </c>
      <c r="BB35" s="578" t="str">
        <f>IF(AND(DATE(Y35+1988,AA35,AC35)&gt;=42488,DATE(Y35+1988,AA35,AC35)&lt;=43921),DATE(Y35+1988,AA35,AC35),"-")</f>
        <v>-</v>
      </c>
    </row>
    <row r="36" spans="1:54" ht="16.5" customHeight="1">
      <c r="A36" s="4"/>
      <c r="B36" s="1144"/>
      <c r="C36" s="986" t="s">
        <v>209</v>
      </c>
      <c r="D36" s="987"/>
      <c r="E36" s="987"/>
      <c r="F36" s="987"/>
      <c r="G36" s="987"/>
      <c r="H36" s="988"/>
      <c r="I36" s="958" t="s">
        <v>9</v>
      </c>
      <c r="J36" s="959"/>
      <c r="K36" s="328"/>
      <c r="L36" s="324" t="s">
        <v>25</v>
      </c>
      <c r="M36" s="298"/>
      <c r="N36" s="329" t="s">
        <v>3</v>
      </c>
      <c r="O36" s="977"/>
      <c r="P36" s="977"/>
      <c r="Q36" s="329" t="s">
        <v>20</v>
      </c>
      <c r="R36" s="298"/>
      <c r="S36" s="329" t="s">
        <v>197</v>
      </c>
      <c r="T36" s="329"/>
      <c r="U36" s="1122" t="s">
        <v>4</v>
      </c>
      <c r="V36" s="959"/>
      <c r="W36" s="1117" t="s">
        <v>25</v>
      </c>
      <c r="X36" s="1094"/>
      <c r="Y36" s="298"/>
      <c r="Z36" s="329" t="s">
        <v>3</v>
      </c>
      <c r="AA36" s="298"/>
      <c r="AB36" s="329" t="s">
        <v>20</v>
      </c>
      <c r="AC36" s="298"/>
      <c r="AD36" s="329" t="s">
        <v>197</v>
      </c>
      <c r="AE36" s="329"/>
      <c r="AF36" s="330"/>
      <c r="BA36" s="578" t="str">
        <f>IF(AND(DATE(M36+1988,O36,R36)&gt;=42488,DATE(M36+1988,O36,R36)&lt;=43921),DATE(M36+1988,O36,R36),"-")</f>
        <v>-</v>
      </c>
      <c r="BB36" s="578" t="str">
        <f>IF(AND(DATE(Y36+1988,AA36,AC36)&gt;=42488,DATE(Y36+1988,AA36,AC36)&lt;=43921),DATE(Y36+1988,AA36,AC36),"-")</f>
        <v>-</v>
      </c>
    </row>
    <row r="37" spans="1:32" ht="16.5" customHeight="1">
      <c r="A37" s="4"/>
      <c r="B37" s="1145"/>
      <c r="C37" s="1004" t="s">
        <v>210</v>
      </c>
      <c r="D37" s="1005"/>
      <c r="E37" s="1005"/>
      <c r="F37" s="1005"/>
      <c r="G37" s="1005"/>
      <c r="H37" s="1005"/>
      <c r="I37" s="331"/>
      <c r="J37" s="306" t="s">
        <v>115</v>
      </c>
      <c r="K37" s="1119" t="s">
        <v>199</v>
      </c>
      <c r="L37" s="1119"/>
      <c r="M37" s="1119"/>
      <c r="N37" s="1119"/>
      <c r="O37" s="306" t="s">
        <v>115</v>
      </c>
      <c r="P37" s="630"/>
      <c r="Q37" s="33" t="s">
        <v>201</v>
      </c>
      <c r="R37" s="33"/>
      <c r="S37" s="33"/>
      <c r="T37" s="33"/>
      <c r="U37" s="33"/>
      <c r="V37" s="33"/>
      <c r="W37" s="33"/>
      <c r="X37" s="33"/>
      <c r="Y37" s="359" t="s">
        <v>0</v>
      </c>
      <c r="Z37" s="33" t="s">
        <v>200</v>
      </c>
      <c r="AA37" s="33"/>
      <c r="AB37" s="33"/>
      <c r="AC37" s="33"/>
      <c r="AD37" s="33"/>
      <c r="AE37" s="33"/>
      <c r="AF37" s="305"/>
    </row>
    <row r="38" spans="1:56" ht="15.75" customHeight="1">
      <c r="A38" s="4"/>
      <c r="B38" s="1034" t="s">
        <v>205</v>
      </c>
      <c r="C38" s="1009" t="s">
        <v>204</v>
      </c>
      <c r="D38" s="1009"/>
      <c r="E38" s="1019" t="s">
        <v>601</v>
      </c>
      <c r="F38" s="999"/>
      <c r="G38" s="999"/>
      <c r="H38" s="1000"/>
      <c r="I38" s="462"/>
      <c r="J38" s="963" t="s">
        <v>114</v>
      </c>
      <c r="K38" s="963"/>
      <c r="L38" s="464"/>
      <c r="M38" s="465" t="s">
        <v>3</v>
      </c>
      <c r="N38" s="1040" t="s">
        <v>602</v>
      </c>
      <c r="O38" s="1041"/>
      <c r="P38" s="472"/>
      <c r="Q38" s="634" t="s">
        <v>115</v>
      </c>
      <c r="R38" s="364" t="s">
        <v>584</v>
      </c>
      <c r="S38" s="456"/>
      <c r="T38" s="456"/>
      <c r="U38" s="456"/>
      <c r="V38" s="1046" t="s">
        <v>772</v>
      </c>
      <c r="W38" s="1046"/>
      <c r="X38" s="1046"/>
      <c r="Y38" s="963" t="s">
        <v>114</v>
      </c>
      <c r="Z38" s="963"/>
      <c r="AA38" s="464"/>
      <c r="AB38" s="357" t="s">
        <v>3</v>
      </c>
      <c r="AC38" s="464"/>
      <c r="AD38" s="357" t="s">
        <v>20</v>
      </c>
      <c r="AE38" s="464"/>
      <c r="AF38" s="473" t="s">
        <v>24</v>
      </c>
      <c r="AG38" s="460"/>
      <c r="AK38" s="1"/>
      <c r="AL38" s="93"/>
      <c r="BA38" s="532">
        <f>IF(Y38="昭和",IF(AA38="元",1,AA38)+1925,IF(AA38="元",1,AA38)+1988)</f>
        <v>1988</v>
      </c>
      <c r="BB38" s="579">
        <f>+AC38</f>
        <v>0</v>
      </c>
      <c r="BC38" s="579">
        <f>+AE38</f>
        <v>0</v>
      </c>
      <c r="BD38" s="578" t="str">
        <f>IF(BB38+BC38&gt;0,DATE(BA38,BB38,BC38),"-")</f>
        <v>-</v>
      </c>
    </row>
    <row r="39" spans="1:38" s="136" customFormat="1" ht="1.5" customHeight="1">
      <c r="A39" s="469"/>
      <c r="B39" s="1035"/>
      <c r="C39" s="1009"/>
      <c r="D39" s="1009"/>
      <c r="E39" s="1037"/>
      <c r="F39" s="1038"/>
      <c r="G39" s="1038"/>
      <c r="H39" s="1039"/>
      <c r="I39" s="460"/>
      <c r="J39" s="476"/>
      <c r="K39" s="476"/>
      <c r="L39" s="631"/>
      <c r="M39" s="470"/>
      <c r="N39" s="1042"/>
      <c r="O39" s="1043"/>
      <c r="P39" s="474"/>
      <c r="Q39" s="476"/>
      <c r="R39" s="475"/>
      <c r="S39" s="476"/>
      <c r="T39" s="476"/>
      <c r="U39" s="476"/>
      <c r="V39" s="477"/>
      <c r="W39" s="477"/>
      <c r="X39" s="477"/>
      <c r="Y39" s="476"/>
      <c r="Z39" s="476"/>
      <c r="AA39" s="631"/>
      <c r="AB39" s="468"/>
      <c r="AC39" s="631"/>
      <c r="AD39" s="468"/>
      <c r="AE39" s="631"/>
      <c r="AF39" s="478"/>
      <c r="AG39" s="461"/>
      <c r="AL39" s="471"/>
    </row>
    <row r="40" spans="1:56" ht="15.75" customHeight="1">
      <c r="A40" s="4"/>
      <c r="B40" s="1035"/>
      <c r="C40" s="1009"/>
      <c r="D40" s="1009"/>
      <c r="E40" s="1020"/>
      <c r="F40" s="1001"/>
      <c r="G40" s="1001"/>
      <c r="H40" s="1002"/>
      <c r="I40" s="460"/>
      <c r="J40" s="466"/>
      <c r="K40" s="150" t="s">
        <v>20</v>
      </c>
      <c r="L40" s="466"/>
      <c r="M40" s="467" t="s">
        <v>24</v>
      </c>
      <c r="N40" s="1044"/>
      <c r="O40" s="1045"/>
      <c r="P40" s="479"/>
      <c r="Q40" s="480" t="s">
        <v>115</v>
      </c>
      <c r="R40" s="1027" t="s">
        <v>539</v>
      </c>
      <c r="S40" s="1027"/>
      <c r="T40" s="1027"/>
      <c r="U40" s="1027"/>
      <c r="V40" s="1049" t="s">
        <v>776</v>
      </c>
      <c r="W40" s="1049"/>
      <c r="X40" s="1049"/>
      <c r="Y40" s="1049"/>
      <c r="Z40" s="1049"/>
      <c r="AA40" s="1049"/>
      <c r="AB40" s="1049"/>
      <c r="AC40" s="1049"/>
      <c r="AD40" s="1049"/>
      <c r="AE40" s="1049"/>
      <c r="AF40" s="1050"/>
      <c r="BA40" s="532">
        <f>IF(J38="昭和",IF(L38="元",1,L38)+1925,IF(L38="元",1,L38)+1988)</f>
        <v>1988</v>
      </c>
      <c r="BB40" s="579">
        <f>+J40</f>
        <v>0</v>
      </c>
      <c r="BC40" s="579">
        <f>+L40</f>
        <v>0</v>
      </c>
      <c r="BD40" s="578" t="str">
        <f>IF(BB40+BC40&gt;0,DATE(BA40,BB40,BC40),"-")</f>
        <v>-</v>
      </c>
    </row>
    <row r="41" spans="1:56" ht="16.5" customHeight="1">
      <c r="A41" s="4"/>
      <c r="B41" s="1035"/>
      <c r="C41" s="1009"/>
      <c r="D41" s="1009"/>
      <c r="E41" s="1019"/>
      <c r="F41" s="999"/>
      <c r="G41" s="999"/>
      <c r="H41" s="1000"/>
      <c r="I41" s="97"/>
      <c r="J41" s="448"/>
      <c r="K41" s="449"/>
      <c r="L41" s="449"/>
      <c r="M41" s="450"/>
      <c r="N41" s="978" t="s">
        <v>602</v>
      </c>
      <c r="O41" s="979"/>
      <c r="P41" s="454"/>
      <c r="Q41" s="634" t="s">
        <v>115</v>
      </c>
      <c r="R41" s="357" t="s">
        <v>583</v>
      </c>
      <c r="S41" s="357"/>
      <c r="T41" s="357"/>
      <c r="U41" s="357"/>
      <c r="V41" s="972" t="s">
        <v>605</v>
      </c>
      <c r="W41" s="973"/>
      <c r="X41" s="973"/>
      <c r="Y41" s="974" t="s">
        <v>300</v>
      </c>
      <c r="Z41" s="974"/>
      <c r="AA41" s="307"/>
      <c r="AB41" s="312" t="s">
        <v>3</v>
      </c>
      <c r="AC41" s="307"/>
      <c r="AD41" s="312" t="s">
        <v>20</v>
      </c>
      <c r="AE41" s="307"/>
      <c r="AF41" s="313" t="s">
        <v>24</v>
      </c>
      <c r="BA41" s="532">
        <f>IF(Y41="昭和",IF(AA41="元",1,AA41)+1925,IF(AA41="元",1,AA41)+1988)</f>
        <v>1988</v>
      </c>
      <c r="BB41" s="579">
        <f>+AC41</f>
        <v>0</v>
      </c>
      <c r="BC41" s="579">
        <f>+AE41</f>
        <v>0</v>
      </c>
      <c r="BD41" s="578" t="str">
        <f>IF(BB41+BC41&gt;0,DATE(BA41,BB41,BC41),"-")</f>
        <v>-</v>
      </c>
    </row>
    <row r="42" spans="1:32" ht="16.5" customHeight="1">
      <c r="A42" s="4"/>
      <c r="B42" s="1035"/>
      <c r="C42" s="1009"/>
      <c r="D42" s="1009"/>
      <c r="E42" s="1037" t="s">
        <v>586</v>
      </c>
      <c r="F42" s="1038"/>
      <c r="G42" s="1038"/>
      <c r="H42" s="1039"/>
      <c r="I42" s="434"/>
      <c r="J42" s="401" t="s">
        <v>115</v>
      </c>
      <c r="K42" s="1047" t="s">
        <v>604</v>
      </c>
      <c r="L42" s="1047"/>
      <c r="M42" s="1048"/>
      <c r="N42" s="980"/>
      <c r="O42" s="981"/>
      <c r="P42" s="455"/>
      <c r="Q42" s="401" t="s">
        <v>115</v>
      </c>
      <c r="R42" s="483" t="s">
        <v>606</v>
      </c>
      <c r="S42" s="483"/>
      <c r="T42" s="468"/>
      <c r="U42" s="468"/>
      <c r="V42" s="485"/>
      <c r="W42" s="485"/>
      <c r="X42" s="1014"/>
      <c r="Y42" s="1014"/>
      <c r="Z42" s="1014"/>
      <c r="AA42" s="1014"/>
      <c r="AB42" s="1014"/>
      <c r="AC42" s="1014"/>
      <c r="AD42" s="1014"/>
      <c r="AE42" s="1014"/>
      <c r="AF42" s="1015"/>
    </row>
    <row r="43" spans="1:32" ht="16.5" customHeight="1">
      <c r="A43" s="4"/>
      <c r="B43" s="1035"/>
      <c r="C43" s="1009"/>
      <c r="D43" s="1009"/>
      <c r="E43" s="1037"/>
      <c r="F43" s="1038"/>
      <c r="G43" s="1038"/>
      <c r="H43" s="1039"/>
      <c r="I43" s="955">
        <f>IF(J44&amp;Q44="■□","↓■の場合は右にも■","")</f>
      </c>
      <c r="J43" s="956"/>
      <c r="K43" s="956"/>
      <c r="L43" s="956"/>
      <c r="M43" s="957"/>
      <c r="N43" s="982"/>
      <c r="O43" s="983"/>
      <c r="P43" s="484"/>
      <c r="Q43" s="463" t="s">
        <v>115</v>
      </c>
      <c r="R43" s="481" t="s">
        <v>585</v>
      </c>
      <c r="S43" s="481"/>
      <c r="T43" s="481"/>
      <c r="U43" s="481"/>
      <c r="V43" s="481"/>
      <c r="W43" s="482"/>
      <c r="X43" s="996"/>
      <c r="Y43" s="996"/>
      <c r="Z43" s="996"/>
      <c r="AA43" s="996"/>
      <c r="AB43" s="996"/>
      <c r="AC43" s="996"/>
      <c r="AD43" s="996"/>
      <c r="AE43" s="996"/>
      <c r="AF43" s="997"/>
    </row>
    <row r="44" spans="1:32" ht="16.5" customHeight="1">
      <c r="A44" s="4"/>
      <c r="B44" s="1035"/>
      <c r="C44" s="1009"/>
      <c r="D44" s="1009"/>
      <c r="E44" s="1020"/>
      <c r="F44" s="1001"/>
      <c r="G44" s="1001"/>
      <c r="H44" s="1002"/>
      <c r="I44" s="435"/>
      <c r="J44" s="401" t="s">
        <v>115</v>
      </c>
      <c r="K44" s="1028" t="s">
        <v>640</v>
      </c>
      <c r="L44" s="1028"/>
      <c r="M44" s="1028"/>
      <c r="N44" s="1028"/>
      <c r="O44" s="1028"/>
      <c r="P44" s="1028"/>
      <c r="Q44" s="463" t="s">
        <v>115</v>
      </c>
      <c r="R44" s="984" t="s">
        <v>603</v>
      </c>
      <c r="S44" s="984"/>
      <c r="T44" s="984"/>
      <c r="U44" s="984"/>
      <c r="V44" s="984"/>
      <c r="W44" s="984"/>
      <c r="X44" s="984"/>
      <c r="Y44" s="984"/>
      <c r="Z44" s="984"/>
      <c r="AA44" s="984"/>
      <c r="AB44" s="984"/>
      <c r="AC44" s="984"/>
      <c r="AD44" s="984"/>
      <c r="AE44" s="984"/>
      <c r="AF44" s="985"/>
    </row>
    <row r="45" spans="1:32" ht="16.5" customHeight="1">
      <c r="A45" s="4"/>
      <c r="B45" s="1035"/>
      <c r="C45" s="1009"/>
      <c r="D45" s="1009"/>
      <c r="E45" s="999" t="s">
        <v>546</v>
      </c>
      <c r="F45" s="1010"/>
      <c r="G45" s="1010"/>
      <c r="H45" s="1011"/>
      <c r="I45" s="975" t="s">
        <v>549</v>
      </c>
      <c r="J45" s="976"/>
      <c r="K45" s="976"/>
      <c r="L45" s="976"/>
      <c r="M45" s="976"/>
      <c r="N45" s="976"/>
      <c r="O45" s="998" t="s">
        <v>1057</v>
      </c>
      <c r="P45" s="998"/>
      <c r="Q45" s="998"/>
      <c r="R45" s="998"/>
      <c r="S45" s="998"/>
      <c r="T45" s="998"/>
      <c r="U45" s="998"/>
      <c r="V45" s="998"/>
      <c r="W45" s="998"/>
      <c r="X45" s="998"/>
      <c r="Y45" s="998"/>
      <c r="Z45" s="998"/>
      <c r="AA45" s="998"/>
      <c r="AB45" s="998"/>
      <c r="AC45" s="360"/>
      <c r="AD45" s="356" t="s">
        <v>115</v>
      </c>
      <c r="AE45" s="365" t="s">
        <v>202</v>
      </c>
      <c r="AF45" s="366"/>
    </row>
    <row r="46" spans="1:32" ht="16.5" customHeight="1">
      <c r="A46" s="4"/>
      <c r="B46" s="1035"/>
      <c r="C46" s="1009"/>
      <c r="D46" s="1009"/>
      <c r="E46" s="1012"/>
      <c r="F46" s="1012"/>
      <c r="G46" s="1012"/>
      <c r="H46" s="1013"/>
      <c r="I46" s="989" t="s">
        <v>537</v>
      </c>
      <c r="J46" s="990"/>
      <c r="K46" s="991"/>
      <c r="L46" s="359" t="s">
        <v>115</v>
      </c>
      <c r="M46" s="367" t="s">
        <v>540</v>
      </c>
      <c r="N46" s="367"/>
      <c r="O46" s="367"/>
      <c r="P46" s="367"/>
      <c r="Q46" s="368"/>
      <c r="R46" s="359" t="s">
        <v>115</v>
      </c>
      <c r="S46" s="367" t="s">
        <v>8</v>
      </c>
      <c r="T46" s="369"/>
      <c r="U46" s="992"/>
      <c r="V46" s="992"/>
      <c r="W46" s="992"/>
      <c r="X46" s="992"/>
      <c r="Y46" s="992"/>
      <c r="Z46" s="992"/>
      <c r="AA46" s="992"/>
      <c r="AB46" s="992"/>
      <c r="AC46" s="992"/>
      <c r="AD46" s="992"/>
      <c r="AE46" s="992"/>
      <c r="AF46" s="993"/>
    </row>
    <row r="47" spans="1:32" ht="16.5" customHeight="1">
      <c r="A47" s="4"/>
      <c r="B47" s="1035"/>
      <c r="C47" s="1009"/>
      <c r="D47" s="1009"/>
      <c r="E47" s="999" t="s">
        <v>545</v>
      </c>
      <c r="F47" s="999"/>
      <c r="G47" s="999"/>
      <c r="H47" s="1000"/>
      <c r="I47" s="98"/>
      <c r="J47" s="635" t="s">
        <v>115</v>
      </c>
      <c r="K47" s="312" t="s">
        <v>547</v>
      </c>
      <c r="L47" s="312"/>
      <c r="M47" s="312"/>
      <c r="N47" s="312"/>
      <c r="O47" s="312"/>
      <c r="P47" s="312"/>
      <c r="Q47" s="312"/>
      <c r="R47" s="312"/>
      <c r="S47" s="312"/>
      <c r="T47" s="312"/>
      <c r="U47" s="312"/>
      <c r="V47" s="312"/>
      <c r="W47" s="312"/>
      <c r="X47" s="312"/>
      <c r="Y47" s="312"/>
      <c r="Z47" s="312"/>
      <c r="AA47" s="635" t="s">
        <v>115</v>
      </c>
      <c r="AB47" s="1003" t="s">
        <v>5</v>
      </c>
      <c r="AC47" s="1003"/>
      <c r="AD47" s="1003"/>
      <c r="AE47" s="87"/>
      <c r="AF47" s="296"/>
    </row>
    <row r="48" spans="1:32" ht="16.5" customHeight="1">
      <c r="A48" s="4"/>
      <c r="B48" s="1035"/>
      <c r="C48" s="1009"/>
      <c r="D48" s="1009"/>
      <c r="E48" s="1001"/>
      <c r="F48" s="1001"/>
      <c r="G48" s="1001"/>
      <c r="H48" s="1002"/>
      <c r="I48" s="994" t="s">
        <v>550</v>
      </c>
      <c r="J48" s="995"/>
      <c r="K48" s="995"/>
      <c r="L48" s="995"/>
      <c r="M48" s="1017" t="s">
        <v>1053</v>
      </c>
      <c r="N48" s="1017"/>
      <c r="O48" s="1017"/>
      <c r="P48" s="1017"/>
      <c r="Q48" s="1017"/>
      <c r="R48" s="1017"/>
      <c r="S48" s="1017"/>
      <c r="T48" s="1017"/>
      <c r="U48" s="1017"/>
      <c r="V48" s="1017"/>
      <c r="W48" s="1017"/>
      <c r="X48" s="1017"/>
      <c r="Y48" s="1017"/>
      <c r="Z48" s="1017"/>
      <c r="AA48" s="1017"/>
      <c r="AB48" s="1017"/>
      <c r="AC48" s="1017"/>
      <c r="AD48" s="1017"/>
      <c r="AE48" s="1017"/>
      <c r="AF48" s="1018"/>
    </row>
    <row r="49" spans="1:32" ht="16.5" customHeight="1">
      <c r="A49" s="4"/>
      <c r="B49" s="1035"/>
      <c r="C49" s="1009" t="s">
        <v>203</v>
      </c>
      <c r="D49" s="1009"/>
      <c r="E49" s="1019" t="s">
        <v>541</v>
      </c>
      <c r="F49" s="999"/>
      <c r="G49" s="999"/>
      <c r="H49" s="1000"/>
      <c r="I49" s="97"/>
      <c r="J49" s="634" t="s">
        <v>115</v>
      </c>
      <c r="K49" s="357" t="s">
        <v>548</v>
      </c>
      <c r="L49" s="357"/>
      <c r="M49" s="357"/>
      <c r="N49" s="357"/>
      <c r="O49" s="357"/>
      <c r="P49" s="357"/>
      <c r="Q49" s="357"/>
      <c r="R49" s="357"/>
      <c r="S49" s="357"/>
      <c r="T49" s="357"/>
      <c r="U49" s="357"/>
      <c r="V49" s="357"/>
      <c r="W49" s="357"/>
      <c r="X49" s="357"/>
      <c r="Y49" s="312"/>
      <c r="Z49" s="312"/>
      <c r="AA49" s="635" t="s">
        <v>115</v>
      </c>
      <c r="AB49" s="1016" t="s">
        <v>5</v>
      </c>
      <c r="AC49" s="1016"/>
      <c r="AD49" s="1016"/>
      <c r="AE49" s="303"/>
      <c r="AF49" s="304"/>
    </row>
    <row r="50" spans="1:32" ht="16.5" customHeight="1">
      <c r="A50" s="4"/>
      <c r="B50" s="1035"/>
      <c r="C50" s="1009"/>
      <c r="D50" s="1009"/>
      <c r="E50" s="1020"/>
      <c r="F50" s="1001"/>
      <c r="G50" s="1001"/>
      <c r="H50" s="1002"/>
      <c r="I50" s="1023" t="s">
        <v>549</v>
      </c>
      <c r="J50" s="1024"/>
      <c r="K50" s="1024"/>
      <c r="L50" s="1024"/>
      <c r="M50" s="1024"/>
      <c r="N50" s="1024"/>
      <c r="O50" s="1017" t="s">
        <v>1057</v>
      </c>
      <c r="P50" s="1017"/>
      <c r="Q50" s="1017"/>
      <c r="R50" s="1017"/>
      <c r="S50" s="1017"/>
      <c r="T50" s="1017"/>
      <c r="U50" s="1017"/>
      <c r="V50" s="1017"/>
      <c r="W50" s="1017"/>
      <c r="X50" s="1017"/>
      <c r="Y50" s="1017"/>
      <c r="Z50" s="1017"/>
      <c r="AA50" s="1017"/>
      <c r="AB50" s="1017"/>
      <c r="AC50" s="1017"/>
      <c r="AD50" s="1017"/>
      <c r="AE50" s="1017"/>
      <c r="AF50" s="1018"/>
    </row>
    <row r="51" spans="1:53" ht="16.5" customHeight="1">
      <c r="A51" s="4"/>
      <c r="B51" s="1036"/>
      <c r="C51" s="1007" t="s">
        <v>46</v>
      </c>
      <c r="D51" s="1008"/>
      <c r="E51" s="1008"/>
      <c r="F51" s="1008"/>
      <c r="G51" s="1008"/>
      <c r="H51" s="1008"/>
      <c r="I51" s="99"/>
      <c r="J51" s="31" t="s">
        <v>115</v>
      </c>
      <c r="K51" s="1006" t="s">
        <v>543</v>
      </c>
      <c r="L51" s="1006"/>
      <c r="M51" s="1022" t="s">
        <v>589</v>
      </c>
      <c r="N51" s="1022"/>
      <c r="O51" s="1022"/>
      <c r="P51" s="1022"/>
      <c r="Q51" s="1022"/>
      <c r="R51" s="1022"/>
      <c r="S51" s="1022"/>
      <c r="T51" s="1021" t="s">
        <v>544</v>
      </c>
      <c r="U51" s="1021"/>
      <c r="V51" s="302"/>
      <c r="W51" s="96" t="s">
        <v>3</v>
      </c>
      <c r="X51" s="302"/>
      <c r="Y51" s="102" t="s">
        <v>20</v>
      </c>
      <c r="Z51" s="302"/>
      <c r="AA51" s="96" t="s">
        <v>24</v>
      </c>
      <c r="AB51" s="96"/>
      <c r="AC51" s="96"/>
      <c r="AD51" s="31" t="s">
        <v>542</v>
      </c>
      <c r="AE51" s="96" t="s">
        <v>304</v>
      </c>
      <c r="AF51" s="256"/>
      <c r="AK51" s="358"/>
      <c r="AL51" s="358"/>
      <c r="AM51" s="358"/>
      <c r="AN51" s="358"/>
      <c r="AO51" s="358"/>
      <c r="BA51" s="578" t="str">
        <f>IF(AND(DATE(V51+1988,X51,Z51)&gt;=42488,DATE(V51+1988,X51,Z51)&lt;=43921),DATE(V51+1988,X51,Z51),"-")</f>
        <v>-</v>
      </c>
    </row>
    <row r="52" spans="1:36" ht="9.75" customHeight="1">
      <c r="A52" s="322"/>
      <c r="B52" s="346" t="str">
        <f>'交①'!$B$38</f>
        <v>Ver28-4</v>
      </c>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349" t="str">
        <f>+'交①'!$AH$38</f>
        <v>28S</v>
      </c>
      <c r="AG52" s="101"/>
      <c r="AH52" s="101"/>
      <c r="AI52" s="101"/>
      <c r="AJ52" s="101"/>
    </row>
    <row r="53" ht="13.5" customHeight="1">
      <c r="A53" s="4"/>
    </row>
    <row r="54" ht="10.5" customHeight="1"/>
    <row r="55" ht="10.5" customHeight="1">
      <c r="A55" s="4"/>
    </row>
    <row r="61" spans="19:32" ht="12">
      <c r="S61" s="350" t="s">
        <v>521</v>
      </c>
      <c r="T61" s="350" t="s">
        <v>521</v>
      </c>
      <c r="U61" s="350"/>
      <c r="V61" s="350"/>
      <c r="W61" s="350" t="s">
        <v>518</v>
      </c>
      <c r="X61" s="350"/>
      <c r="Y61" s="350"/>
      <c r="Z61" s="350"/>
      <c r="AA61" s="350"/>
      <c r="AB61" s="350"/>
      <c r="AC61" s="350" t="s">
        <v>523</v>
      </c>
      <c r="AD61" s="350"/>
      <c r="AE61" s="350"/>
      <c r="AF61" s="350"/>
    </row>
    <row r="62" spans="19:32" ht="12">
      <c r="S62" s="350" t="s">
        <v>411</v>
      </c>
      <c r="T62" s="350" t="s">
        <v>517</v>
      </c>
      <c r="U62" s="350"/>
      <c r="V62" s="350"/>
      <c r="W62" s="350" t="s">
        <v>413</v>
      </c>
      <c r="X62" s="350"/>
      <c r="Y62" s="350"/>
      <c r="Z62" s="350"/>
      <c r="AA62" s="350"/>
      <c r="AB62" s="350"/>
      <c r="AC62" s="350" t="s">
        <v>412</v>
      </c>
      <c r="AD62" s="350"/>
      <c r="AE62" s="350"/>
      <c r="AF62" s="350"/>
    </row>
    <row r="63" spans="19:32" ht="12">
      <c r="S63" s="350" t="s">
        <v>517</v>
      </c>
      <c r="T63" s="350"/>
      <c r="U63" s="350"/>
      <c r="V63" s="350"/>
      <c r="W63" s="350" t="s">
        <v>519</v>
      </c>
      <c r="X63" s="350"/>
      <c r="Y63" s="350"/>
      <c r="Z63" s="350"/>
      <c r="AA63" s="350"/>
      <c r="AB63" s="350"/>
      <c r="AC63" s="350" t="s">
        <v>520</v>
      </c>
      <c r="AD63" s="350"/>
      <c r="AE63" s="350"/>
      <c r="AF63" s="350"/>
    </row>
    <row r="65" ht="12">
      <c r="S65" s="436" t="s">
        <v>587</v>
      </c>
    </row>
    <row r="66" ht="12">
      <c r="S66" s="436" t="s">
        <v>588</v>
      </c>
    </row>
  </sheetData>
  <sheetProtection password="8F89" sheet="1" formatCells="0" formatColumns="0" formatRows="0" insertColumns="0" insertRows="0" selectLockedCells="1"/>
  <mergeCells count="160">
    <mergeCell ref="F18:H18"/>
    <mergeCell ref="I18:L18"/>
    <mergeCell ref="M18:R18"/>
    <mergeCell ref="O7:P7"/>
    <mergeCell ref="AD1:AF2"/>
    <mergeCell ref="AC25:AF25"/>
    <mergeCell ref="AC20:AF20"/>
    <mergeCell ref="H19:R19"/>
    <mergeCell ref="H20:R20"/>
    <mergeCell ref="H22:R22"/>
    <mergeCell ref="W27:AB27"/>
    <mergeCell ref="W25:AB25"/>
    <mergeCell ref="AC27:AF27"/>
    <mergeCell ref="F2:AA2"/>
    <mergeCell ref="F14:J14"/>
    <mergeCell ref="AC24:AF24"/>
    <mergeCell ref="W20:AB20"/>
    <mergeCell ref="Y15:AC15"/>
    <mergeCell ref="F16:J16"/>
    <mergeCell ref="G11:J11"/>
    <mergeCell ref="N32:O32"/>
    <mergeCell ref="V15:W15"/>
    <mergeCell ref="AC18:AF18"/>
    <mergeCell ref="AC22:AF22"/>
    <mergeCell ref="W24:AB24"/>
    <mergeCell ref="N30:O30"/>
    <mergeCell ref="AC28:AF28"/>
    <mergeCell ref="AC26:AF26"/>
    <mergeCell ref="S18:V18"/>
    <mergeCell ref="W28:AB28"/>
    <mergeCell ref="H28:R28"/>
    <mergeCell ref="S27:V27"/>
    <mergeCell ref="F17:J17"/>
    <mergeCell ref="W21:AB21"/>
    <mergeCell ref="B6:E12"/>
    <mergeCell ref="F9:J9"/>
    <mergeCell ref="F10:J10"/>
    <mergeCell ref="H25:R25"/>
    <mergeCell ref="D13:E17"/>
    <mergeCell ref="K13:M13"/>
    <mergeCell ref="U36:V36"/>
    <mergeCell ref="S28:V28"/>
    <mergeCell ref="S29:AF32"/>
    <mergeCell ref="I35:J35"/>
    <mergeCell ref="B30:C32"/>
    <mergeCell ref="C35:H35"/>
    <mergeCell ref="B34:B37"/>
    <mergeCell ref="I31:M31"/>
    <mergeCell ref="W35:X35"/>
    <mergeCell ref="B13:C28"/>
    <mergeCell ref="W36:X36"/>
    <mergeCell ref="C34:H34"/>
    <mergeCell ref="K37:N37"/>
    <mergeCell ref="D30:H30"/>
    <mergeCell ref="U35:V35"/>
    <mergeCell ref="K9:AF9"/>
    <mergeCell ref="H27:R27"/>
    <mergeCell ref="AC23:AF23"/>
    <mergeCell ref="O16:U16"/>
    <mergeCell ref="O17:U17"/>
    <mergeCell ref="S21:V21"/>
    <mergeCell ref="S25:V25"/>
    <mergeCell ref="S24:V24"/>
    <mergeCell ref="K4:AF4"/>
    <mergeCell ref="H21:R21"/>
    <mergeCell ref="F13:J13"/>
    <mergeCell ref="AC19:AF19"/>
    <mergeCell ref="B4:J4"/>
    <mergeCell ref="F7:J7"/>
    <mergeCell ref="F6:J6"/>
    <mergeCell ref="F8:J8"/>
    <mergeCell ref="S19:V19"/>
    <mergeCell ref="F11:F12"/>
    <mergeCell ref="K6:AF6"/>
    <mergeCell ref="K7:L7"/>
    <mergeCell ref="K8:W8"/>
    <mergeCell ref="X8:Y8"/>
    <mergeCell ref="V17:W17"/>
    <mergeCell ref="K12:AF12"/>
    <mergeCell ref="Z8:AF8"/>
    <mergeCell ref="AD15:AE15"/>
    <mergeCell ref="AC14:AD14"/>
    <mergeCell ref="O15:U15"/>
    <mergeCell ref="AM12:AN12"/>
    <mergeCell ref="G12:J12"/>
    <mergeCell ref="AC21:AF21"/>
    <mergeCell ref="W19:AB19"/>
    <mergeCell ref="V16:W16"/>
    <mergeCell ref="S20:V20"/>
    <mergeCell ref="Z13:AF13"/>
    <mergeCell ref="Y14:Z14"/>
    <mergeCell ref="D31:H31"/>
    <mergeCell ref="D32:H32"/>
    <mergeCell ref="I30:M30"/>
    <mergeCell ref="H23:R23"/>
    <mergeCell ref="S23:V23"/>
    <mergeCell ref="H26:R26"/>
    <mergeCell ref="H24:R24"/>
    <mergeCell ref="D19:E28"/>
    <mergeCell ref="Q29:R32"/>
    <mergeCell ref="N31:O31"/>
    <mergeCell ref="B38:B51"/>
    <mergeCell ref="E38:H40"/>
    <mergeCell ref="J38:K38"/>
    <mergeCell ref="N38:O40"/>
    <mergeCell ref="V38:X38"/>
    <mergeCell ref="K42:M42"/>
    <mergeCell ref="V40:AF40"/>
    <mergeCell ref="E42:H43"/>
    <mergeCell ref="E41:H41"/>
    <mergeCell ref="E44:H44"/>
    <mergeCell ref="T51:U51"/>
    <mergeCell ref="M51:S51"/>
    <mergeCell ref="I50:N50"/>
    <mergeCell ref="O50:AF50"/>
    <mergeCell ref="K10:AF10"/>
    <mergeCell ref="K11:AF11"/>
    <mergeCell ref="R40:U40"/>
    <mergeCell ref="K44:P44"/>
    <mergeCell ref="F15:J15"/>
    <mergeCell ref="W22:AB22"/>
    <mergeCell ref="K51:L51"/>
    <mergeCell ref="C51:H51"/>
    <mergeCell ref="C49:D50"/>
    <mergeCell ref="E45:H46"/>
    <mergeCell ref="X42:AF42"/>
    <mergeCell ref="C38:D48"/>
    <mergeCell ref="AB49:AD49"/>
    <mergeCell ref="M48:AF48"/>
    <mergeCell ref="E49:H50"/>
    <mergeCell ref="R44:AF44"/>
    <mergeCell ref="C36:H36"/>
    <mergeCell ref="I46:K46"/>
    <mergeCell ref="U46:AF46"/>
    <mergeCell ref="I48:L48"/>
    <mergeCell ref="X43:AF43"/>
    <mergeCell ref="O45:AB45"/>
    <mergeCell ref="E47:H48"/>
    <mergeCell ref="AB47:AD47"/>
    <mergeCell ref="C37:H37"/>
    <mergeCell ref="V41:X41"/>
    <mergeCell ref="Y41:Z41"/>
    <mergeCell ref="S22:V22"/>
    <mergeCell ref="S26:V26"/>
    <mergeCell ref="I45:N45"/>
    <mergeCell ref="W23:AB23"/>
    <mergeCell ref="O35:P35"/>
    <mergeCell ref="O36:P36"/>
    <mergeCell ref="N41:O43"/>
    <mergeCell ref="O34:P34"/>
    <mergeCell ref="I43:M43"/>
    <mergeCell ref="I36:J36"/>
    <mergeCell ref="W26:AB26"/>
    <mergeCell ref="Y38:Z38"/>
    <mergeCell ref="K14:M14"/>
    <mergeCell ref="K15:M15"/>
    <mergeCell ref="K16:M16"/>
    <mergeCell ref="K17:M17"/>
    <mergeCell ref="W18:AB18"/>
    <mergeCell ref="I32:M32"/>
  </mergeCells>
  <conditionalFormatting sqref="AM14">
    <cfRule type="expression" priority="18" dxfId="40" stopIfTrue="1">
      <formula>$Y$20=7</formula>
    </cfRule>
  </conditionalFormatting>
  <conditionalFormatting sqref="AM15">
    <cfRule type="expression" priority="17" dxfId="40" stopIfTrue="1">
      <formula>$Y22=7</formula>
    </cfRule>
  </conditionalFormatting>
  <conditionalFormatting sqref="AM16">
    <cfRule type="expression" priority="16" dxfId="40" stopIfTrue="1">
      <formula>$Y24=7</formula>
    </cfRule>
  </conditionalFormatting>
  <conditionalFormatting sqref="AM17">
    <cfRule type="expression" priority="15" dxfId="40" stopIfTrue="1">
      <formula>$Y26=7</formula>
    </cfRule>
  </conditionalFormatting>
  <conditionalFormatting sqref="AM18">
    <cfRule type="expression" priority="14" dxfId="40" stopIfTrue="1">
      <formula>$Y28=7</formula>
    </cfRule>
  </conditionalFormatting>
  <conditionalFormatting sqref="AM19">
    <cfRule type="expression" priority="32" dxfId="40" stopIfTrue="1">
      <formula>交②!#REF!=7</formula>
    </cfRule>
  </conditionalFormatting>
  <conditionalFormatting sqref="AM20">
    <cfRule type="expression" priority="33" dxfId="40" stopIfTrue="1">
      <formula>交②!#REF!=7</formula>
    </cfRule>
  </conditionalFormatting>
  <conditionalFormatting sqref="AM21">
    <cfRule type="expression" priority="34" dxfId="40" stopIfTrue="1">
      <formula>交②!#REF!=7</formula>
    </cfRule>
  </conditionalFormatting>
  <conditionalFormatting sqref="AM22">
    <cfRule type="expression" priority="35" dxfId="40" stopIfTrue="1">
      <formula>交②!#REF!=7</formula>
    </cfRule>
  </conditionalFormatting>
  <conditionalFormatting sqref="AM23">
    <cfRule type="expression" priority="36" dxfId="40" stopIfTrue="1">
      <formula>交②!#REF!=7</formula>
    </cfRule>
  </conditionalFormatting>
  <conditionalFormatting sqref="Y13:Z13 AA14:AF14 V14">
    <cfRule type="expression" priority="8" dxfId="15" stopIfTrue="1">
      <formula>$O$13="■"</formula>
    </cfRule>
  </conditionalFormatting>
  <conditionalFormatting sqref="F17:K17">
    <cfRule type="expression" priority="7" dxfId="15" stopIfTrue="1">
      <formula>$Y$13="□"</formula>
    </cfRule>
  </conditionalFormatting>
  <conditionalFormatting sqref="F14:K14">
    <cfRule type="expression" priority="6" dxfId="15" stopIfTrue="1">
      <formula>$O$14="□"</formula>
    </cfRule>
  </conditionalFormatting>
  <conditionalFormatting sqref="S19:AF28">
    <cfRule type="expression" priority="5" dxfId="41" stopIfTrue="1">
      <formula>$G19=""</formula>
    </cfRule>
  </conditionalFormatting>
  <conditionalFormatting sqref="Q29:AF32">
    <cfRule type="expression" priority="4" dxfId="42" stopIfTrue="1">
      <formula>$O$14="□"</formula>
    </cfRule>
  </conditionalFormatting>
  <conditionalFormatting sqref="Y14">
    <cfRule type="expression" priority="3" dxfId="15" stopIfTrue="1">
      <formula>$O$13="■"</formula>
    </cfRule>
  </conditionalFormatting>
  <conditionalFormatting sqref="N17">
    <cfRule type="expression" priority="2" dxfId="15" stopIfTrue="1">
      <formula>$Y$13="□"</formula>
    </cfRule>
  </conditionalFormatting>
  <conditionalFormatting sqref="N14">
    <cfRule type="expression" priority="1" dxfId="15" stopIfTrue="1">
      <formula>$O$14="□"</formula>
    </cfRule>
  </conditionalFormatting>
  <dataValidations count="6">
    <dataValidation type="list" allowBlank="1" showInputMessage="1" showErrorMessage="1" sqref="Y38:Y39 J38:J39 Y41">
      <formula1>"平成,昭和"</formula1>
    </dataValidation>
    <dataValidation type="list" allowBlank="1" showInputMessage="1" showErrorMessage="1" sqref="J42 AA49 J47 L34 AA47 J49 Y13 J51 J34 T13 O13:P14 Y37 Q38:Q44 AD51 AD45 L46 R46 J37 O37:P37 J44 O34">
      <formula1>"□,■"</formula1>
    </dataValidation>
    <dataValidation errorStyle="information" type="list" allowBlank="1" showInputMessage="1" showErrorMessage="1" prompt="右の▼から選択" error="選択範囲外です" sqref="W19:AB28">
      <formula1>$W$61:$W$63</formula1>
    </dataValidation>
    <dataValidation errorStyle="information" type="list" allowBlank="1" showInputMessage="1" showErrorMessage="1" prompt="右の▼から選択" error="選択範囲外です" sqref="AC19:AF28">
      <formula1>$AC$61:$AC$63</formula1>
    </dataValidation>
    <dataValidation errorStyle="information" type="list" allowBlank="1" showInputMessage="1" showErrorMessage="1" prompt="右▼から選択または自由記入" error="選択肢外ですが自由記入も可能です" sqref="X43">
      <formula1>$S$64:$S$66</formula1>
    </dataValidation>
    <dataValidation errorStyle="information" type="list" allowBlank="1" showInputMessage="1" showErrorMessage="1" prompt="右の▼から選択" error="選択範囲外です" sqref="S19:V28">
      <formula1>IF(OR(G19&lt;8,G19=19,G19&gt;21),$T$61:$T$63,$S$61:$S$63)</formula1>
    </dataValidation>
  </dataValidations>
  <printOptions/>
  <pageMargins left="0.7086614173228347" right="0.15748031496062992" top="0.4" bottom="0.15748031496062992" header="0.1968503937007874" footer="0.1968503937007874"/>
  <pageSetup fitToHeight="1" fitToWidth="1"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DT45"/>
  <sheetViews>
    <sheetView showGridLines="0" view="pageBreakPreview" zoomScaleSheetLayoutView="100" zoomScalePageLayoutView="0" workbookViewId="0" topLeftCell="A1">
      <selection activeCell="J9" sqref="J9"/>
    </sheetView>
  </sheetViews>
  <sheetFormatPr defaultColWidth="13.7109375" defaultRowHeight="12"/>
  <cols>
    <col min="1" max="1" width="2.421875" style="1" customWidth="1"/>
    <col min="2" max="2" width="2.7109375" style="1" customWidth="1"/>
    <col min="3" max="3" width="2.8515625" style="1" customWidth="1"/>
    <col min="4" max="4" width="6.7109375" style="1" customWidth="1"/>
    <col min="5" max="5" width="1.7109375" style="1" customWidth="1"/>
    <col min="6" max="6" width="7.7109375" style="1" customWidth="1"/>
    <col min="7" max="7" width="3.7109375" style="1" customWidth="1"/>
    <col min="8" max="8" width="7.7109375" style="1" customWidth="1"/>
    <col min="9" max="9" width="6.7109375" style="1" customWidth="1"/>
    <col min="10" max="10" width="6.00390625" style="1" customWidth="1"/>
    <col min="11" max="11" width="4.28125" style="93" customWidth="1"/>
    <col min="12" max="14" width="12.7109375" style="1" customWidth="1"/>
    <col min="15" max="15" width="11.7109375" style="1" customWidth="1"/>
    <col min="16" max="16" width="1.7109375" style="1" customWidth="1"/>
    <col min="17" max="20" width="12.7109375" style="1" customWidth="1"/>
    <col min="21" max="51" width="13.7109375" style="1" customWidth="1"/>
    <col min="52" max="52" width="4.7109375" style="1" customWidth="1"/>
    <col min="53" max="124" width="6.7109375" style="1" hidden="1" customWidth="1"/>
    <col min="125" max="125" width="13.7109375" style="1" customWidth="1"/>
    <col min="126" max="16384" width="13.7109375" style="1" customWidth="1"/>
  </cols>
  <sheetData>
    <row r="1" spans="1:15" ht="15" customHeight="1">
      <c r="A1" s="4"/>
      <c r="B1" s="223"/>
      <c r="C1" s="104"/>
      <c r="O1" s="384" t="s">
        <v>402</v>
      </c>
    </row>
    <row r="2" spans="2:124" ht="21.75" customHeight="1">
      <c r="B2" s="1178" t="s">
        <v>187</v>
      </c>
      <c r="C2" s="1178"/>
      <c r="D2" s="1178"/>
      <c r="E2" s="1178"/>
      <c r="F2" s="1178"/>
      <c r="G2" s="1178"/>
      <c r="H2" s="1178"/>
      <c r="I2" s="1178"/>
      <c r="J2" s="1178"/>
      <c r="K2" s="1178"/>
      <c r="L2" s="1178"/>
      <c r="M2" s="1178"/>
      <c r="N2" s="1178"/>
      <c r="O2" s="1178"/>
      <c r="P2" s="383"/>
      <c r="Q2" s="383"/>
      <c r="R2" s="383"/>
      <c r="BA2" s="528" t="s">
        <v>675</v>
      </c>
      <c r="BB2" s="529"/>
      <c r="BC2" s="529"/>
      <c r="BD2" s="529"/>
      <c r="BE2" s="529"/>
      <c r="BF2" s="529" t="s">
        <v>680</v>
      </c>
      <c r="BG2" s="529"/>
      <c r="BH2" s="529"/>
      <c r="BI2" s="529"/>
      <c r="BJ2" s="529"/>
      <c r="BK2" s="529" t="s">
        <v>681</v>
      </c>
      <c r="BL2" s="537" t="s">
        <v>743</v>
      </c>
      <c r="BM2" s="537"/>
      <c r="BN2" s="537"/>
      <c r="BO2" s="537"/>
      <c r="BP2" s="529" t="s">
        <v>683</v>
      </c>
      <c r="BQ2" s="529"/>
      <c r="BR2" s="529"/>
      <c r="BS2" s="529"/>
      <c r="BT2" s="529"/>
      <c r="BU2" s="529" t="s">
        <v>685</v>
      </c>
      <c r="BV2" s="529" t="s">
        <v>684</v>
      </c>
      <c r="BW2" s="529"/>
      <c r="BX2" s="529"/>
      <c r="BY2" s="529"/>
      <c r="BZ2" s="529" t="s">
        <v>686</v>
      </c>
      <c r="CA2" s="529"/>
      <c r="CB2" s="529"/>
      <c r="CC2" s="529"/>
      <c r="CD2" s="529" t="s">
        <v>690</v>
      </c>
      <c r="CE2" s="529"/>
      <c r="CF2" s="529"/>
      <c r="CG2" s="529"/>
      <c r="CH2" s="537" t="s">
        <v>744</v>
      </c>
      <c r="CI2" s="537"/>
      <c r="CJ2" s="537"/>
      <c r="CK2" s="537"/>
      <c r="CL2" s="529" t="s">
        <v>687</v>
      </c>
      <c r="CM2" s="529"/>
      <c r="CN2" s="529"/>
      <c r="CO2" s="529"/>
      <c r="CP2" s="529"/>
      <c r="CQ2" s="529" t="s">
        <v>688</v>
      </c>
      <c r="CR2" s="529" t="s">
        <v>688</v>
      </c>
      <c r="CS2" s="529"/>
      <c r="CT2" s="529"/>
      <c r="CU2" s="529"/>
      <c r="CV2" s="529" t="s">
        <v>689</v>
      </c>
      <c r="CW2" s="529"/>
      <c r="CX2" s="529"/>
      <c r="CY2" s="529"/>
      <c r="CZ2" s="537" t="s">
        <v>745</v>
      </c>
      <c r="DA2" s="537"/>
      <c r="DB2" s="537"/>
      <c r="DC2" s="537"/>
      <c r="DD2" s="529" t="s">
        <v>236</v>
      </c>
      <c r="DE2" s="529"/>
      <c r="DF2" s="529"/>
      <c r="DG2" s="529"/>
      <c r="DH2" s="529"/>
      <c r="DI2" s="529" t="s">
        <v>746</v>
      </c>
      <c r="DJ2" s="529" t="s">
        <v>747</v>
      </c>
      <c r="DK2" s="537" t="s">
        <v>748</v>
      </c>
      <c r="DL2" s="537"/>
      <c r="DM2" s="537"/>
      <c r="DN2" s="537"/>
      <c r="DO2" s="591"/>
      <c r="DP2" s="594"/>
      <c r="DQ2" s="594"/>
      <c r="DR2" s="594"/>
      <c r="DS2" s="529" t="s">
        <v>692</v>
      </c>
      <c r="DT2" s="540"/>
    </row>
    <row r="3" spans="1:124" ht="12" customHeight="1">
      <c r="A3" s="105"/>
      <c r="B3" s="85"/>
      <c r="C3" s="106"/>
      <c r="D3" s="85"/>
      <c r="E3" s="85"/>
      <c r="F3" s="85"/>
      <c r="G3" s="107"/>
      <c r="H3" s="85"/>
      <c r="I3" s="85"/>
      <c r="J3" s="85"/>
      <c r="K3" s="108"/>
      <c r="L3" s="85"/>
      <c r="M3" s="85"/>
      <c r="N3" s="85"/>
      <c r="O3" s="85"/>
      <c r="P3" s="85"/>
      <c r="Q3" s="85"/>
      <c r="R3" s="85"/>
      <c r="BA3" s="531" t="s">
        <v>648</v>
      </c>
      <c r="BB3" s="532" t="s">
        <v>676</v>
      </c>
      <c r="BC3" s="532" t="s">
        <v>677</v>
      </c>
      <c r="BD3" s="532" t="s">
        <v>678</v>
      </c>
      <c r="BE3" s="532" t="s">
        <v>679</v>
      </c>
      <c r="BF3" s="532" t="s">
        <v>650</v>
      </c>
      <c r="BG3" s="532" t="s">
        <v>676</v>
      </c>
      <c r="BH3" s="532" t="s">
        <v>677</v>
      </c>
      <c r="BI3" s="532" t="s">
        <v>678</v>
      </c>
      <c r="BJ3" s="532" t="s">
        <v>679</v>
      </c>
      <c r="BK3" s="532" t="s">
        <v>682</v>
      </c>
      <c r="BL3" s="538" t="s">
        <v>676</v>
      </c>
      <c r="BM3" s="538" t="s">
        <v>677</v>
      </c>
      <c r="BN3" s="538" t="s">
        <v>678</v>
      </c>
      <c r="BO3" s="538" t="s">
        <v>679</v>
      </c>
      <c r="BP3" s="532" t="s">
        <v>648</v>
      </c>
      <c r="BQ3" s="532" t="s">
        <v>676</v>
      </c>
      <c r="BR3" s="532" t="s">
        <v>677</v>
      </c>
      <c r="BS3" s="532" t="s">
        <v>678</v>
      </c>
      <c r="BT3" s="532" t="s">
        <v>679</v>
      </c>
      <c r="BU3" s="532" t="s">
        <v>648</v>
      </c>
      <c r="BV3" s="532" t="s">
        <v>676</v>
      </c>
      <c r="BW3" s="532" t="s">
        <v>677</v>
      </c>
      <c r="BX3" s="532" t="s">
        <v>678</v>
      </c>
      <c r="BY3" s="532" t="s">
        <v>679</v>
      </c>
      <c r="BZ3" s="532" t="s">
        <v>676</v>
      </c>
      <c r="CA3" s="532" t="s">
        <v>677</v>
      </c>
      <c r="CB3" s="532" t="s">
        <v>678</v>
      </c>
      <c r="CC3" s="532" t="s">
        <v>679</v>
      </c>
      <c r="CD3" s="532" t="s">
        <v>676</v>
      </c>
      <c r="CE3" s="532" t="s">
        <v>677</v>
      </c>
      <c r="CF3" s="532" t="s">
        <v>678</v>
      </c>
      <c r="CG3" s="532" t="s">
        <v>679</v>
      </c>
      <c r="CH3" s="538" t="s">
        <v>676</v>
      </c>
      <c r="CI3" s="538" t="s">
        <v>677</v>
      </c>
      <c r="CJ3" s="538" t="s">
        <v>678</v>
      </c>
      <c r="CK3" s="538" t="s">
        <v>679</v>
      </c>
      <c r="CL3" s="532" t="s">
        <v>650</v>
      </c>
      <c r="CM3" s="532" t="s">
        <v>676</v>
      </c>
      <c r="CN3" s="532" t="s">
        <v>677</v>
      </c>
      <c r="CO3" s="532" t="s">
        <v>678</v>
      </c>
      <c r="CP3" s="532" t="s">
        <v>679</v>
      </c>
      <c r="CQ3" s="532" t="s">
        <v>648</v>
      </c>
      <c r="CR3" s="532" t="s">
        <v>676</v>
      </c>
      <c r="CS3" s="532" t="s">
        <v>677</v>
      </c>
      <c r="CT3" s="532" t="s">
        <v>678</v>
      </c>
      <c r="CU3" s="532" t="s">
        <v>679</v>
      </c>
      <c r="CV3" s="532" t="s">
        <v>676</v>
      </c>
      <c r="CW3" s="532" t="s">
        <v>677</v>
      </c>
      <c r="CX3" s="532" t="s">
        <v>678</v>
      </c>
      <c r="CY3" s="532" t="s">
        <v>679</v>
      </c>
      <c r="CZ3" s="538" t="s">
        <v>676</v>
      </c>
      <c r="DA3" s="538" t="s">
        <v>677</v>
      </c>
      <c r="DB3" s="538" t="s">
        <v>678</v>
      </c>
      <c r="DC3" s="538" t="s">
        <v>679</v>
      </c>
      <c r="DD3" s="532" t="s">
        <v>691</v>
      </c>
      <c r="DE3" s="532" t="s">
        <v>676</v>
      </c>
      <c r="DF3" s="532" t="s">
        <v>677</v>
      </c>
      <c r="DG3" s="532" t="s">
        <v>678</v>
      </c>
      <c r="DH3" s="532" t="s">
        <v>679</v>
      </c>
      <c r="DI3" s="532" t="s">
        <v>676</v>
      </c>
      <c r="DJ3" s="532" t="s">
        <v>676</v>
      </c>
      <c r="DK3" s="538" t="s">
        <v>676</v>
      </c>
      <c r="DL3" s="538" t="s">
        <v>677</v>
      </c>
      <c r="DM3" s="538" t="s">
        <v>678</v>
      </c>
      <c r="DN3" s="538" t="s">
        <v>679</v>
      </c>
      <c r="DO3" s="592" t="s">
        <v>679</v>
      </c>
      <c r="DP3" s="595" t="s">
        <v>9</v>
      </c>
      <c r="DQ3" s="595" t="s">
        <v>4</v>
      </c>
      <c r="DR3" s="595" t="s">
        <v>694</v>
      </c>
      <c r="DS3" s="532" t="s">
        <v>693</v>
      </c>
      <c r="DT3" s="541" t="s">
        <v>679</v>
      </c>
    </row>
    <row r="4" spans="1:124" ht="24" customHeight="1">
      <c r="A4" s="105"/>
      <c r="B4" s="1112" t="s">
        <v>234</v>
      </c>
      <c r="C4" s="1213"/>
      <c r="D4" s="1213"/>
      <c r="E4" s="1213"/>
      <c r="F4" s="1213"/>
      <c r="G4" s="1213"/>
      <c r="H4" s="1213"/>
      <c r="I4" s="1220">
        <f>IF(+'交①'!M14=0,"",+'交①'!M14)</f>
      </c>
      <c r="J4" s="1220"/>
      <c r="K4" s="1220"/>
      <c r="L4" s="1220"/>
      <c r="M4" s="1220"/>
      <c r="N4" s="1220"/>
      <c r="O4" s="1220"/>
      <c r="BA4" s="533" t="str">
        <f>+BA9</f>
        <v>-</v>
      </c>
      <c r="BB4" s="533" t="str">
        <f>+BB9</f>
        <v>-</v>
      </c>
      <c r="BC4" s="533" t="str">
        <f>+BC9</f>
        <v>-</v>
      </c>
      <c r="BD4" s="533" t="str">
        <f>+BD9</f>
        <v>-</v>
      </c>
      <c r="BE4" s="533" t="str">
        <f>+BE9</f>
        <v>-</v>
      </c>
      <c r="BF4" s="534" t="str">
        <f>+BA10</f>
        <v>-</v>
      </c>
      <c r="BG4" s="534" t="str">
        <f>+BB10</f>
        <v>-</v>
      </c>
      <c r="BH4" s="534" t="str">
        <f>+BC10</f>
        <v>-</v>
      </c>
      <c r="BI4" s="534" t="str">
        <f>+BD10</f>
        <v>-</v>
      </c>
      <c r="BJ4" s="534" t="str">
        <f>+BE10</f>
        <v>-</v>
      </c>
      <c r="BK4" s="534" t="str">
        <f>+BB11</f>
        <v>-</v>
      </c>
      <c r="BL4" s="539">
        <f>+BB12</f>
        <v>0</v>
      </c>
      <c r="BM4" s="539">
        <f>+BC12</f>
        <v>0</v>
      </c>
      <c r="BN4" s="539">
        <f>+BD12</f>
        <v>0</v>
      </c>
      <c r="BO4" s="539">
        <f>+BE12</f>
        <v>0</v>
      </c>
      <c r="BP4" s="534" t="str">
        <f>+BA13</f>
        <v>-</v>
      </c>
      <c r="BQ4" s="534" t="str">
        <f>+BB13</f>
        <v>-</v>
      </c>
      <c r="BR4" s="534" t="str">
        <f>+BC13</f>
        <v>-</v>
      </c>
      <c r="BS4" s="534" t="str">
        <f>+BD13</f>
        <v>-</v>
      </c>
      <c r="BT4" s="534" t="str">
        <f>+BE13</f>
        <v>-</v>
      </c>
      <c r="BU4" s="534" t="str">
        <f>+BA14</f>
        <v>-</v>
      </c>
      <c r="BV4" s="534" t="str">
        <f>+BB14</f>
        <v>-</v>
      </c>
      <c r="BW4" s="534" t="str">
        <f>+BC14</f>
        <v>-</v>
      </c>
      <c r="BX4" s="534" t="str">
        <f>+BD14</f>
        <v>-</v>
      </c>
      <c r="BY4" s="534" t="str">
        <f>+BE14</f>
        <v>-</v>
      </c>
      <c r="BZ4" s="534" t="str">
        <f>+BB15</f>
        <v>-</v>
      </c>
      <c r="CA4" s="534" t="str">
        <f>+BC15</f>
        <v>-</v>
      </c>
      <c r="CB4" s="534" t="str">
        <f>+BD15</f>
        <v>-</v>
      </c>
      <c r="CC4" s="534" t="str">
        <f>+BE15</f>
        <v>-</v>
      </c>
      <c r="CD4" s="534" t="str">
        <f>+BB16</f>
        <v>-</v>
      </c>
      <c r="CE4" s="534" t="str">
        <f>+BC16</f>
        <v>-</v>
      </c>
      <c r="CF4" s="534" t="str">
        <f>+BD16</f>
        <v>-</v>
      </c>
      <c r="CG4" s="534" t="str">
        <f>+BE16</f>
        <v>-</v>
      </c>
      <c r="CH4" s="539">
        <f>+BB17</f>
        <v>0</v>
      </c>
      <c r="CI4" s="539">
        <f>+BC17</f>
        <v>0</v>
      </c>
      <c r="CJ4" s="539">
        <f>+BD17</f>
        <v>0</v>
      </c>
      <c r="CK4" s="539">
        <f>+BE17</f>
        <v>0</v>
      </c>
      <c r="CL4" s="534" t="str">
        <f>+BA18</f>
        <v>-</v>
      </c>
      <c r="CM4" s="534" t="str">
        <f>+BB18</f>
        <v>-</v>
      </c>
      <c r="CN4" s="534" t="str">
        <f>+BC18</f>
        <v>-</v>
      </c>
      <c r="CO4" s="534" t="str">
        <f>+BD18</f>
        <v>-</v>
      </c>
      <c r="CP4" s="534" t="str">
        <f>+BE18</f>
        <v>-</v>
      </c>
      <c r="CQ4" s="534" t="str">
        <f>+BA19</f>
        <v>-</v>
      </c>
      <c r="CR4" s="534" t="str">
        <f>+BB19</f>
        <v>-</v>
      </c>
      <c r="CS4" s="534" t="str">
        <f>+BC19</f>
        <v>-</v>
      </c>
      <c r="CT4" s="534" t="str">
        <f>+BD19</f>
        <v>-</v>
      </c>
      <c r="CU4" s="534" t="str">
        <f>+BE19</f>
        <v>-</v>
      </c>
      <c r="CV4" s="534" t="str">
        <f>+BB20</f>
        <v>-</v>
      </c>
      <c r="CW4" s="534" t="str">
        <f>+BC20</f>
        <v>-</v>
      </c>
      <c r="CX4" s="534" t="str">
        <f>+BD20</f>
        <v>-</v>
      </c>
      <c r="CY4" s="534" t="str">
        <f>+BE20</f>
        <v>-</v>
      </c>
      <c r="CZ4" s="539">
        <f>+BB21</f>
        <v>0</v>
      </c>
      <c r="DA4" s="539">
        <f>+BC21</f>
        <v>0</v>
      </c>
      <c r="DB4" s="539">
        <f>+BD21</f>
        <v>0</v>
      </c>
      <c r="DC4" s="539">
        <f>+BE21</f>
        <v>0</v>
      </c>
      <c r="DD4" s="534" t="str">
        <f>+BA22</f>
        <v>-</v>
      </c>
      <c r="DE4" s="534" t="str">
        <f>+BB22</f>
        <v>-</v>
      </c>
      <c r="DF4" s="534" t="str">
        <f>+BC22</f>
        <v>-</v>
      </c>
      <c r="DG4" s="534" t="str">
        <f>+BD22</f>
        <v>-</v>
      </c>
      <c r="DH4" s="534" t="str">
        <f>+BE22</f>
        <v>-</v>
      </c>
      <c r="DI4" s="534" t="str">
        <f>+BB23</f>
        <v>-</v>
      </c>
      <c r="DJ4" s="534" t="str">
        <f>+BB24</f>
        <v>-</v>
      </c>
      <c r="DK4" s="539">
        <f>+BB25</f>
        <v>0</v>
      </c>
      <c r="DL4" s="539">
        <f>+BC25</f>
        <v>0</v>
      </c>
      <c r="DM4" s="539">
        <f>+BD25</f>
        <v>0</v>
      </c>
      <c r="DN4" s="539">
        <f>+BE25</f>
        <v>0</v>
      </c>
      <c r="DO4" s="593">
        <f>IF(H37="","-",H37)</f>
        <v>0</v>
      </c>
      <c r="DP4" s="596">
        <f>+O9+O17</f>
        <v>0</v>
      </c>
      <c r="DQ4" s="596">
        <f>+O10+O21</f>
        <v>0</v>
      </c>
      <c r="DR4" s="596">
        <f>+O22</f>
        <v>0</v>
      </c>
      <c r="DS4" s="534" t="str">
        <f>IF(C34&amp;C35="■□","減",IF(C34&amp;C35="□■","ﾅｼ","-"))</f>
        <v>-</v>
      </c>
      <c r="DT4" s="542">
        <f>IF(H39="","-",H39)</f>
        <v>0</v>
      </c>
    </row>
    <row r="5" spans="1:18" ht="16.5" customHeight="1">
      <c r="A5" s="4"/>
      <c r="C5" s="109"/>
      <c r="G5" s="110"/>
      <c r="O5" s="111" t="s">
        <v>67</v>
      </c>
      <c r="P5" s="2"/>
      <c r="Q5" s="2"/>
      <c r="R5" s="2"/>
    </row>
    <row r="6" spans="1:18" ht="12.75" customHeight="1">
      <c r="A6" s="4"/>
      <c r="B6" s="1221" t="s">
        <v>84</v>
      </c>
      <c r="C6" s="1221"/>
      <c r="D6" s="1221"/>
      <c r="E6" s="1221"/>
      <c r="F6" s="1221"/>
      <c r="G6" s="1221"/>
      <c r="H6" s="1221"/>
      <c r="I6" s="1221"/>
      <c r="J6" s="1221"/>
      <c r="K6" s="1221"/>
      <c r="L6" s="1221"/>
      <c r="M6" s="1221"/>
      <c r="N6" s="1221"/>
      <c r="O6" s="1221"/>
      <c r="P6" s="2"/>
      <c r="Q6" s="2"/>
      <c r="R6" s="2"/>
    </row>
    <row r="7" spans="1:18" ht="13.5" customHeight="1">
      <c r="A7" s="4"/>
      <c r="C7" s="109"/>
      <c r="G7" s="110"/>
      <c r="I7" s="1242">
        <f>IF(O12&gt;0,IF(O25&gt;0,"記入エラー：同一事業で同時に新築工事・改修工事を実施することはできません",""),"")</f>
      </c>
      <c r="J7" s="1242"/>
      <c r="K7" s="1242"/>
      <c r="L7" s="1242"/>
      <c r="M7" s="1242"/>
      <c r="N7" s="1242"/>
      <c r="O7" s="1242"/>
      <c r="P7" s="2"/>
      <c r="Q7" s="2"/>
      <c r="R7" s="2"/>
    </row>
    <row r="8" spans="1:18" s="113" customFormat="1" ht="27" customHeight="1">
      <c r="A8" s="1"/>
      <c r="B8" s="1222" t="s">
        <v>17</v>
      </c>
      <c r="C8" s="1223"/>
      <c r="D8" s="1223"/>
      <c r="E8" s="1223"/>
      <c r="F8" s="1223"/>
      <c r="G8" s="1223"/>
      <c r="H8" s="1223"/>
      <c r="I8" s="489" t="s">
        <v>85</v>
      </c>
      <c r="J8" s="1243" t="s">
        <v>563</v>
      </c>
      <c r="K8" s="1244"/>
      <c r="L8" s="393" t="s">
        <v>10</v>
      </c>
      <c r="M8" s="392" t="s">
        <v>237</v>
      </c>
      <c r="N8" s="393" t="s">
        <v>238</v>
      </c>
      <c r="O8" s="393" t="s">
        <v>42</v>
      </c>
      <c r="P8" s="112"/>
      <c r="Q8" s="112"/>
      <c r="R8" s="112"/>
    </row>
    <row r="9" spans="1:57" ht="27" customHeight="1">
      <c r="A9" s="4"/>
      <c r="B9" s="1231" t="s">
        <v>148</v>
      </c>
      <c r="C9" s="1232"/>
      <c r="D9" s="1232"/>
      <c r="E9" s="1233"/>
      <c r="F9" s="1224" t="s">
        <v>277</v>
      </c>
      <c r="G9" s="1225"/>
      <c r="H9" s="1225"/>
      <c r="I9" s="490" t="s">
        <v>86</v>
      </c>
      <c r="J9" s="761"/>
      <c r="K9" s="409" t="s">
        <v>1</v>
      </c>
      <c r="L9" s="397"/>
      <c r="M9" s="397"/>
      <c r="N9" s="397"/>
      <c r="O9" s="397"/>
      <c r="P9" s="768">
        <f>IF(AND(N9&lt;&gt;"",O9&lt;&gt;""),IF(N9&lt;O9*10,"★",""),"")</f>
      </c>
      <c r="Q9" s="766">
        <f>IF(AND(N9&lt;&gt;"",O9&lt;&gt;""),IF(N9&lt;O9*10,"（補助要望額が補助対象事業費の1/10を超えています）",""),"")</f>
      </c>
      <c r="R9" s="2"/>
      <c r="BA9" s="566" t="str">
        <f>IF($J9="","-",$J9)</f>
        <v>-</v>
      </c>
      <c r="BB9" s="566" t="str">
        <f>IF($L9="","-",$L9)</f>
        <v>-</v>
      </c>
      <c r="BC9" s="566" t="str">
        <f>IF($M9="","-",$M9)</f>
        <v>-</v>
      </c>
      <c r="BD9" s="566" t="str">
        <f>IF($N9="","-",$N9)</f>
        <v>-</v>
      </c>
      <c r="BE9" s="566" t="str">
        <f>IF($O9="","-",$O9)</f>
        <v>-</v>
      </c>
    </row>
    <row r="10" spans="2:57" ht="27" customHeight="1">
      <c r="B10" s="1214"/>
      <c r="C10" s="1234"/>
      <c r="D10" s="1234"/>
      <c r="E10" s="1235"/>
      <c r="F10" s="1202" t="s">
        <v>278</v>
      </c>
      <c r="G10" s="1203"/>
      <c r="H10" s="1203"/>
      <c r="I10" s="491" t="s">
        <v>87</v>
      </c>
      <c r="J10" s="762"/>
      <c r="K10" s="411" t="s">
        <v>4</v>
      </c>
      <c r="L10" s="394"/>
      <c r="M10" s="394"/>
      <c r="N10" s="394"/>
      <c r="O10" s="394"/>
      <c r="P10" s="768">
        <f>IF(AND(N10&lt;&gt;"",O10&lt;&gt;""),IF(N10&lt;O10*10,"★",""),"")</f>
      </c>
      <c r="Q10" s="766">
        <f>IF(AND(N10&lt;&gt;"",O10&lt;&gt;""),IF(N10&lt;O10*10,"（補助要望額が補助対象事業費の1/10を超えています）",""),"")</f>
      </c>
      <c r="BA10" s="566" t="str">
        <f aca="true" t="shared" si="0" ref="BA10:BA22">IF($J10="","-",$J10)</f>
        <v>-</v>
      </c>
      <c r="BB10" s="566" t="str">
        <f aca="true" t="shared" si="1" ref="BB10:BB25">IF($L10="","-",$L10)</f>
        <v>-</v>
      </c>
      <c r="BC10" s="566" t="str">
        <f aca="true" t="shared" si="2" ref="BC10:BC25">IF($M10="","-",$M10)</f>
        <v>-</v>
      </c>
      <c r="BD10" s="566" t="str">
        <f>IF($N10="","-",$N10)</f>
        <v>-</v>
      </c>
      <c r="BE10" s="566" t="str">
        <f>IF($O10="","-",$O10)</f>
        <v>-</v>
      </c>
    </row>
    <row r="11" spans="2:57" ht="27" customHeight="1">
      <c r="B11" s="1214"/>
      <c r="C11" s="1234"/>
      <c r="D11" s="1234"/>
      <c r="E11" s="1235"/>
      <c r="F11" s="1200" t="s">
        <v>1060</v>
      </c>
      <c r="G11" s="1201"/>
      <c r="H11" s="1201"/>
      <c r="I11" s="1201"/>
      <c r="J11" s="1201"/>
      <c r="K11" s="1201"/>
      <c r="L11" s="394"/>
      <c r="M11" s="395"/>
      <c r="N11" s="395"/>
      <c r="O11" s="395"/>
      <c r="P11" s="343"/>
      <c r="BA11" s="586"/>
      <c r="BB11" s="566" t="str">
        <f t="shared" si="1"/>
        <v>-</v>
      </c>
      <c r="BC11" s="99"/>
      <c r="BD11" s="584"/>
      <c r="BE11" s="584"/>
    </row>
    <row r="12" spans="2:57" ht="27" customHeight="1" thickBot="1">
      <c r="B12" s="1207" t="s">
        <v>55</v>
      </c>
      <c r="C12" s="1208"/>
      <c r="D12" s="1208"/>
      <c r="E12" s="1208"/>
      <c r="F12" s="1208"/>
      <c r="G12" s="1208"/>
      <c r="H12" s="1208"/>
      <c r="I12" s="1208"/>
      <c r="J12" s="1209"/>
      <c r="K12" s="1210"/>
      <c r="L12" s="445">
        <f>L9+L10+L11</f>
        <v>0</v>
      </c>
      <c r="M12" s="445">
        <f>M9+M10</f>
        <v>0</v>
      </c>
      <c r="N12" s="445">
        <f>N9+N10</f>
        <v>0</v>
      </c>
      <c r="O12" s="445">
        <f>O9+O10</f>
        <v>0</v>
      </c>
      <c r="P12" s="343"/>
      <c r="BA12" s="587"/>
      <c r="BB12" s="585">
        <f t="shared" si="1"/>
        <v>0</v>
      </c>
      <c r="BC12" s="585">
        <f t="shared" si="2"/>
        <v>0</v>
      </c>
      <c r="BD12" s="585">
        <f aca="true" t="shared" si="3" ref="BD12:BD22">IF($N12="","-",$N12)</f>
        <v>0</v>
      </c>
      <c r="BE12" s="585">
        <f aca="true" t="shared" si="4" ref="BE12:BE22">IF($O12="","-",$O12)</f>
        <v>0</v>
      </c>
    </row>
    <row r="13" spans="1:57" ht="27" customHeight="1" thickTop="1">
      <c r="A13" s="4"/>
      <c r="B13" s="1214" t="s">
        <v>568</v>
      </c>
      <c r="C13" s="1215"/>
      <c r="D13" s="1215"/>
      <c r="E13" s="1217"/>
      <c r="F13" s="1226" t="s">
        <v>566</v>
      </c>
      <c r="G13" s="1227"/>
      <c r="H13" s="1227"/>
      <c r="I13" s="492" t="s">
        <v>87</v>
      </c>
      <c r="J13" s="763"/>
      <c r="K13" s="413" t="s">
        <v>1</v>
      </c>
      <c r="L13" s="400"/>
      <c r="M13" s="389"/>
      <c r="N13" s="389"/>
      <c r="O13" s="400"/>
      <c r="P13" s="768">
        <f>IF(AND(N13&lt;&gt;"",O13&lt;&gt;""),IF(N13&lt;O13*10,"★",""),"")</f>
      </c>
      <c r="Q13" s="766">
        <f>IF(AND(N13&lt;&gt;"",O13&lt;&gt;""),IF(N13&lt;O13*10,"（補助要望額が補助対象事業費の1/10を超えています）",""),"")</f>
      </c>
      <c r="BA13" s="566" t="str">
        <f t="shared" si="0"/>
        <v>-</v>
      </c>
      <c r="BB13" s="566" t="str">
        <f t="shared" si="1"/>
        <v>-</v>
      </c>
      <c r="BC13" s="566" t="str">
        <f t="shared" si="2"/>
        <v>-</v>
      </c>
      <c r="BD13" s="566" t="str">
        <f t="shared" si="3"/>
        <v>-</v>
      </c>
      <c r="BE13" s="566" t="str">
        <f t="shared" si="4"/>
        <v>-</v>
      </c>
    </row>
    <row r="14" spans="1:57" ht="27" customHeight="1">
      <c r="A14" s="4"/>
      <c r="B14" s="1216"/>
      <c r="C14" s="1215"/>
      <c r="D14" s="1215"/>
      <c r="E14" s="1217"/>
      <c r="F14" s="1218" t="s">
        <v>279</v>
      </c>
      <c r="G14" s="1219"/>
      <c r="H14" s="1219"/>
      <c r="I14" s="493" t="s">
        <v>88</v>
      </c>
      <c r="J14" s="1228"/>
      <c r="K14" s="407"/>
      <c r="L14" s="390"/>
      <c r="M14" s="387"/>
      <c r="N14" s="387"/>
      <c r="O14" s="398"/>
      <c r="P14" s="768">
        <f>IF(AND(N14&lt;&gt;"",O14&lt;&gt;""),IF(N14&lt;O14*3,"★",""),"")</f>
      </c>
      <c r="Q14" s="766">
        <f>IF(AND(N14&lt;&gt;"",O14&lt;&gt;""),IF(N14&lt;O14*3,"（補助要望額が補助対象事業費の1/3を超えています）",""),"")</f>
      </c>
      <c r="BA14" s="566" t="str">
        <f t="shared" si="0"/>
        <v>-</v>
      </c>
      <c r="BB14" s="566" t="str">
        <f t="shared" si="1"/>
        <v>-</v>
      </c>
      <c r="BC14" s="566" t="str">
        <f t="shared" si="2"/>
        <v>-</v>
      </c>
      <c r="BD14" s="566" t="str">
        <f t="shared" si="3"/>
        <v>-</v>
      </c>
      <c r="BE14" s="566" t="str">
        <f t="shared" si="4"/>
        <v>-</v>
      </c>
    </row>
    <row r="15" spans="1:57" ht="27" customHeight="1">
      <c r="A15" s="35"/>
      <c r="B15" s="1216"/>
      <c r="C15" s="1215"/>
      <c r="D15" s="1215"/>
      <c r="E15" s="1217"/>
      <c r="F15" s="1218" t="s">
        <v>280</v>
      </c>
      <c r="G15" s="1219"/>
      <c r="H15" s="1219"/>
      <c r="I15" s="491" t="s">
        <v>88</v>
      </c>
      <c r="J15" s="1229"/>
      <c r="K15" s="410" t="s">
        <v>1</v>
      </c>
      <c r="L15" s="394"/>
      <c r="M15" s="388"/>
      <c r="N15" s="394"/>
      <c r="O15" s="399"/>
      <c r="P15" s="768">
        <f>IF(AND(N15&lt;&gt;"",O15&lt;&gt;""),IF(N15&lt;O15*3,"★",""),"")</f>
      </c>
      <c r="Q15" s="766">
        <f>IF(AND(N15&lt;&gt;"",O15&lt;&gt;""),IF(N15&lt;O15*3,"（補助要望額が補助対象事業費の1/3を超えています）",""),"")</f>
      </c>
      <c r="BA15" s="586"/>
      <c r="BB15" s="566" t="str">
        <f t="shared" si="1"/>
        <v>-</v>
      </c>
      <c r="BC15" s="566" t="str">
        <f t="shared" si="2"/>
        <v>-</v>
      </c>
      <c r="BD15" s="566" t="str">
        <f t="shared" si="3"/>
        <v>-</v>
      </c>
      <c r="BE15" s="566" t="str">
        <f t="shared" si="4"/>
        <v>-</v>
      </c>
    </row>
    <row r="16" spans="2:57" ht="27" customHeight="1">
      <c r="B16" s="1216"/>
      <c r="C16" s="1215"/>
      <c r="D16" s="1215"/>
      <c r="E16" s="1217"/>
      <c r="F16" s="1211" t="s">
        <v>45</v>
      </c>
      <c r="G16" s="1212"/>
      <c r="H16" s="1212"/>
      <c r="I16" s="494" t="s">
        <v>87</v>
      </c>
      <c r="J16" s="1230"/>
      <c r="K16" s="408"/>
      <c r="L16" s="394"/>
      <c r="M16" s="388"/>
      <c r="N16" s="388"/>
      <c r="O16" s="399"/>
      <c r="P16" s="768">
        <f>IF(AND(N16&lt;&gt;"",O16&lt;&gt;""),IF(N16&lt;O16*10,"★",""),"")</f>
      </c>
      <c r="Q16" s="766">
        <f>IF(AND(N16&lt;&gt;"",O16&lt;&gt;""),IF(N16&lt;O16*10,"（補助要望額が補助対象事業費の1/10を超えています）",""),"")</f>
      </c>
      <c r="BA16" s="588"/>
      <c r="BB16" s="566" t="str">
        <f t="shared" si="1"/>
        <v>-</v>
      </c>
      <c r="BC16" s="566" t="str">
        <f t="shared" si="2"/>
        <v>-</v>
      </c>
      <c r="BD16" s="566" t="str">
        <f t="shared" si="3"/>
        <v>-</v>
      </c>
      <c r="BE16" s="566" t="str">
        <f t="shared" si="4"/>
        <v>-</v>
      </c>
    </row>
    <row r="17" spans="2:57" ht="27" customHeight="1">
      <c r="B17" s="1216"/>
      <c r="C17" s="1215"/>
      <c r="D17" s="1215"/>
      <c r="E17" s="1204" t="s">
        <v>48</v>
      </c>
      <c r="F17" s="1012"/>
      <c r="G17" s="1012"/>
      <c r="H17" s="1012"/>
      <c r="I17" s="1012"/>
      <c r="J17" s="1205"/>
      <c r="K17" s="1206"/>
      <c r="L17" s="446">
        <f>L13+L14+L15+L16</f>
        <v>0</v>
      </c>
      <c r="M17" s="446">
        <f>M13+M14+M15+M16</f>
        <v>0</v>
      </c>
      <c r="N17" s="446">
        <f>N13+N14+N15+N16</f>
        <v>0</v>
      </c>
      <c r="O17" s="446">
        <f>O13+O14+O15+O16</f>
        <v>0</v>
      </c>
      <c r="P17" s="343"/>
      <c r="BA17" s="587"/>
      <c r="BB17" s="585">
        <f t="shared" si="1"/>
        <v>0</v>
      </c>
      <c r="BC17" s="585">
        <f t="shared" si="2"/>
        <v>0</v>
      </c>
      <c r="BD17" s="585">
        <f t="shared" si="3"/>
        <v>0</v>
      </c>
      <c r="BE17" s="585">
        <f t="shared" si="4"/>
        <v>0</v>
      </c>
    </row>
    <row r="18" spans="1:57" ht="27" customHeight="1">
      <c r="A18" s="4"/>
      <c r="B18" s="1216"/>
      <c r="C18" s="1215"/>
      <c r="D18" s="1215"/>
      <c r="E18" s="1217"/>
      <c r="F18" s="1266" t="s">
        <v>567</v>
      </c>
      <c r="G18" s="1267"/>
      <c r="H18" s="1267"/>
      <c r="I18" s="495" t="s">
        <v>87</v>
      </c>
      <c r="J18" s="764"/>
      <c r="K18" s="412" t="s">
        <v>4</v>
      </c>
      <c r="L18" s="396"/>
      <c r="M18" s="396"/>
      <c r="N18" s="396"/>
      <c r="O18" s="396"/>
      <c r="P18" s="768">
        <f>IF(AND(N18&lt;&gt;"",O18&lt;&gt;""),IF(N18&lt;O18*10,"★",""),"")</f>
      </c>
      <c r="Q18" s="766">
        <f>IF(AND(N18&lt;&gt;"",O18&lt;&gt;""),IF(N18&lt;O18*10,"（補助要望額が補助対象事業費の1/10を超えています）",""),"")</f>
      </c>
      <c r="BA18" s="566" t="str">
        <f t="shared" si="0"/>
        <v>-</v>
      </c>
      <c r="BB18" s="566" t="str">
        <f t="shared" si="1"/>
        <v>-</v>
      </c>
      <c r="BC18" s="566" t="str">
        <f t="shared" si="2"/>
        <v>-</v>
      </c>
      <c r="BD18" s="566" t="str">
        <f t="shared" si="3"/>
        <v>-</v>
      </c>
      <c r="BE18" s="566" t="str">
        <f t="shared" si="4"/>
        <v>-</v>
      </c>
    </row>
    <row r="19" spans="1:57" ht="27" customHeight="1">
      <c r="A19" s="4"/>
      <c r="B19" s="1216"/>
      <c r="C19" s="1215"/>
      <c r="D19" s="1215"/>
      <c r="E19" s="1217"/>
      <c r="F19" s="1262" t="s">
        <v>11</v>
      </c>
      <c r="G19" s="1263"/>
      <c r="H19" s="1263"/>
      <c r="I19" s="493" t="s">
        <v>88</v>
      </c>
      <c r="J19" s="1229"/>
      <c r="K19" s="1249" t="s">
        <v>4</v>
      </c>
      <c r="L19" s="390"/>
      <c r="M19" s="390"/>
      <c r="N19" s="390"/>
      <c r="O19" s="390"/>
      <c r="P19" s="768">
        <f>IF(AND(N19&lt;&gt;"",O19&lt;&gt;""),IF(N19&lt;O19*3,"★",""),"")</f>
      </c>
      <c r="Q19" s="766">
        <f>IF(AND(N19&lt;&gt;"",O19&lt;&gt;""),IF(N19&lt;O19*3,"（補助要望額が補助対象事業費の1/3を超えています）",""),"")</f>
      </c>
      <c r="BA19" s="566" t="str">
        <f t="shared" si="0"/>
        <v>-</v>
      </c>
      <c r="BB19" s="566" t="str">
        <f t="shared" si="1"/>
        <v>-</v>
      </c>
      <c r="BC19" s="566" t="str">
        <f t="shared" si="2"/>
        <v>-</v>
      </c>
      <c r="BD19" s="566" t="str">
        <f t="shared" si="3"/>
        <v>-</v>
      </c>
      <c r="BE19" s="566" t="str">
        <f t="shared" si="4"/>
        <v>-</v>
      </c>
    </row>
    <row r="20" spans="2:57" ht="27" customHeight="1">
      <c r="B20" s="1216"/>
      <c r="C20" s="1215"/>
      <c r="D20" s="1215"/>
      <c r="E20" s="1217"/>
      <c r="F20" s="1264" t="s">
        <v>206</v>
      </c>
      <c r="G20" s="1265"/>
      <c r="H20" s="1265"/>
      <c r="I20" s="494" t="s">
        <v>87</v>
      </c>
      <c r="J20" s="1230"/>
      <c r="K20" s="1250"/>
      <c r="L20" s="394"/>
      <c r="M20" s="394"/>
      <c r="N20" s="394"/>
      <c r="O20" s="394"/>
      <c r="P20" s="768">
        <f>IF(AND(N20&lt;&gt;"",O20&lt;&gt;""),IF(N20&lt;O20*10,"★",""),"")</f>
      </c>
      <c r="Q20" s="766">
        <f>IF(AND(N20&lt;&gt;"",O20&lt;&gt;""),IF(N20&lt;O20*10,"（補助要望額が補助対象事業費の1/10を超えています）",""),"")</f>
      </c>
      <c r="BA20" s="586"/>
      <c r="BB20" s="566" t="str">
        <f t="shared" si="1"/>
        <v>-</v>
      </c>
      <c r="BC20" s="566" t="str">
        <f t="shared" si="2"/>
        <v>-</v>
      </c>
      <c r="BD20" s="566" t="str">
        <f t="shared" si="3"/>
        <v>-</v>
      </c>
      <c r="BE20" s="566" t="str">
        <f t="shared" si="4"/>
        <v>-</v>
      </c>
    </row>
    <row r="21" spans="2:57" ht="27" customHeight="1">
      <c r="B21" s="1216"/>
      <c r="C21" s="1215"/>
      <c r="D21" s="1215"/>
      <c r="E21" s="1204" t="s">
        <v>49</v>
      </c>
      <c r="F21" s="1012"/>
      <c r="G21" s="1012"/>
      <c r="H21" s="1012"/>
      <c r="I21" s="1012"/>
      <c r="J21" s="1012"/>
      <c r="K21" s="1013"/>
      <c r="L21" s="446">
        <f>L18+L19+L20</f>
        <v>0</v>
      </c>
      <c r="M21" s="446">
        <f>M18+M19+M20</f>
        <v>0</v>
      </c>
      <c r="N21" s="446">
        <f>N18+N19+N20</f>
        <v>0</v>
      </c>
      <c r="O21" s="446">
        <f>O18+O19+O20</f>
        <v>0</v>
      </c>
      <c r="P21" s="343"/>
      <c r="BA21" s="587"/>
      <c r="BB21" s="585">
        <f t="shared" si="1"/>
        <v>0</v>
      </c>
      <c r="BC21" s="585">
        <f t="shared" si="2"/>
        <v>0</v>
      </c>
      <c r="BD21" s="585">
        <f t="shared" si="3"/>
        <v>0</v>
      </c>
      <c r="BE21" s="585">
        <f t="shared" si="4"/>
        <v>0</v>
      </c>
    </row>
    <row r="22" spans="2:57" ht="27" customHeight="1">
      <c r="B22" s="1216"/>
      <c r="C22" s="1215"/>
      <c r="D22" s="1215"/>
      <c r="E22" s="1195" t="s">
        <v>281</v>
      </c>
      <c r="F22" s="1196"/>
      <c r="G22" s="1196"/>
      <c r="H22" s="1197"/>
      <c r="I22" s="500" t="s">
        <v>89</v>
      </c>
      <c r="J22" s="765"/>
      <c r="K22" s="501" t="s">
        <v>44</v>
      </c>
      <c r="L22" s="391"/>
      <c r="M22" s="391"/>
      <c r="N22" s="391"/>
      <c r="O22" s="391"/>
      <c r="P22" s="768">
        <f>IF(AND(N22&lt;&gt;"",O22&lt;&gt;""),IF(N22&lt;O22*3/2,"★",""),"")</f>
      </c>
      <c r="Q22" s="766">
        <f>IF(AND(N22&lt;&gt;"",O22&lt;&gt;""),IF(N22&lt;O22*3/2,"（補助要望額が補助対象事業費の2/3を超えています）",""),"")</f>
      </c>
      <c r="BA22" s="566" t="str">
        <f t="shared" si="0"/>
        <v>-</v>
      </c>
      <c r="BB22" s="566" t="str">
        <f t="shared" si="1"/>
        <v>-</v>
      </c>
      <c r="BC22" s="566" t="str">
        <f t="shared" si="2"/>
        <v>-</v>
      </c>
      <c r="BD22" s="566" t="str">
        <f t="shared" si="3"/>
        <v>-</v>
      </c>
      <c r="BE22" s="566" t="str">
        <f t="shared" si="4"/>
        <v>-</v>
      </c>
    </row>
    <row r="23" spans="2:57" ht="27" customHeight="1">
      <c r="B23" s="1216"/>
      <c r="C23" s="1215"/>
      <c r="D23" s="1215"/>
      <c r="E23" s="1245" t="s">
        <v>1061</v>
      </c>
      <c r="F23" s="1246"/>
      <c r="G23" s="1246"/>
      <c r="H23" s="1246"/>
      <c r="I23" s="1246"/>
      <c r="J23" s="1246"/>
      <c r="K23" s="1247"/>
      <c r="L23" s="396"/>
      <c r="M23" s="386"/>
      <c r="N23" s="386"/>
      <c r="O23" s="386"/>
      <c r="P23" s="343"/>
      <c r="BA23" s="586"/>
      <c r="BB23" s="566" t="str">
        <f t="shared" si="1"/>
        <v>-</v>
      </c>
      <c r="BC23" s="589"/>
      <c r="BD23" s="16"/>
      <c r="BE23" s="16"/>
    </row>
    <row r="24" spans="2:57" ht="27" customHeight="1">
      <c r="B24" s="1216"/>
      <c r="C24" s="1215"/>
      <c r="D24" s="1215"/>
      <c r="E24" s="1251" t="s">
        <v>1062</v>
      </c>
      <c r="F24" s="1252"/>
      <c r="G24" s="1252"/>
      <c r="H24" s="1252"/>
      <c r="I24" s="1252"/>
      <c r="J24" s="1252"/>
      <c r="K24" s="1253"/>
      <c r="L24" s="396"/>
      <c r="M24" s="386"/>
      <c r="N24" s="386"/>
      <c r="O24" s="386"/>
      <c r="P24" s="343"/>
      <c r="BA24" s="588"/>
      <c r="BB24" s="566" t="str">
        <f t="shared" si="1"/>
        <v>-</v>
      </c>
      <c r="BC24" s="590"/>
      <c r="BD24" s="2"/>
      <c r="BE24" s="2"/>
    </row>
    <row r="25" spans="2:57" ht="27" customHeight="1">
      <c r="B25" s="1254" t="s">
        <v>58</v>
      </c>
      <c r="C25" s="1255"/>
      <c r="D25" s="1255"/>
      <c r="E25" s="1255"/>
      <c r="F25" s="1255"/>
      <c r="G25" s="1255"/>
      <c r="H25" s="1255"/>
      <c r="I25" s="1255"/>
      <c r="J25" s="1255"/>
      <c r="K25" s="1256"/>
      <c r="L25" s="447">
        <f>L17+L21+L22+L23+L24</f>
        <v>0</v>
      </c>
      <c r="M25" s="447">
        <f>M17+M21+M22</f>
        <v>0</v>
      </c>
      <c r="N25" s="447">
        <f>N17+N21+N22</f>
        <v>0</v>
      </c>
      <c r="O25" s="447">
        <f>O17+O21+O22</f>
        <v>0</v>
      </c>
      <c r="P25" s="343"/>
      <c r="BB25" s="585">
        <f t="shared" si="1"/>
        <v>0</v>
      </c>
      <c r="BC25" s="585">
        <f t="shared" si="2"/>
        <v>0</v>
      </c>
      <c r="BD25" s="585">
        <f>IF($N25="","-",$N25)</f>
        <v>0</v>
      </c>
      <c r="BE25" s="585">
        <f>IF($O25="","-",$O25)</f>
        <v>0</v>
      </c>
    </row>
    <row r="26" spans="2:15" ht="3.75" customHeight="1">
      <c r="B26" s="115"/>
      <c r="C26" s="115"/>
      <c r="D26" s="115"/>
      <c r="E26" s="115"/>
      <c r="F26" s="115"/>
      <c r="G26" s="115"/>
      <c r="H26" s="115"/>
      <c r="I26" s="115"/>
      <c r="J26" s="116"/>
      <c r="K26" s="116"/>
      <c r="L26" s="117"/>
      <c r="M26" s="117"/>
      <c r="N26" s="117"/>
      <c r="O26" s="117"/>
    </row>
    <row r="27" spans="2:18" ht="13.5" customHeight="1">
      <c r="B27" s="406" t="s">
        <v>239</v>
      </c>
      <c r="C27" s="406"/>
      <c r="D27" s="406"/>
      <c r="E27" s="406"/>
      <c r="F27" s="406"/>
      <c r="G27" s="406"/>
      <c r="H27" s="406"/>
      <c r="I27" s="406"/>
      <c r="J27" s="406"/>
      <c r="K27" s="406"/>
      <c r="L27" s="406"/>
      <c r="M27" s="406"/>
      <c r="N27" s="406"/>
      <c r="O27" s="406"/>
      <c r="P27" s="100"/>
      <c r="Q27" s="114"/>
      <c r="R27" s="114"/>
    </row>
    <row r="28" spans="2:17" ht="10.5" customHeight="1">
      <c r="B28" s="405" t="s">
        <v>282</v>
      </c>
      <c r="C28" s="1258" t="s">
        <v>297</v>
      </c>
      <c r="D28" s="1258"/>
      <c r="E28" s="1258"/>
      <c r="F28" s="1258"/>
      <c r="G28" s="1258"/>
      <c r="H28" s="1258"/>
      <c r="I28" s="1258"/>
      <c r="J28" s="1258"/>
      <c r="K28" s="1258"/>
      <c r="L28" s="1258"/>
      <c r="M28" s="1258"/>
      <c r="N28" s="1258"/>
      <c r="O28" s="1258"/>
      <c r="P28" s="118"/>
      <c r="Q28" s="118"/>
    </row>
    <row r="29" spans="2:16" ht="10.5" customHeight="1">
      <c r="B29" s="341" t="s">
        <v>283</v>
      </c>
      <c r="C29" s="1257" t="s">
        <v>404</v>
      </c>
      <c r="D29" s="1257"/>
      <c r="E29" s="1257"/>
      <c r="F29" s="1257"/>
      <c r="G29" s="1257"/>
      <c r="H29" s="1257"/>
      <c r="I29" s="1257"/>
      <c r="J29" s="1257"/>
      <c r="K29" s="1257"/>
      <c r="L29" s="1257"/>
      <c r="M29" s="1257"/>
      <c r="N29" s="1257"/>
      <c r="O29" s="1257"/>
      <c r="P29" s="402"/>
    </row>
    <row r="30" spans="2:16" ht="10.5" customHeight="1">
      <c r="B30" s="341"/>
      <c r="C30" s="1257" t="s">
        <v>405</v>
      </c>
      <c r="D30" s="1257"/>
      <c r="E30" s="1257"/>
      <c r="F30" s="1257"/>
      <c r="G30" s="1257"/>
      <c r="H30" s="1257"/>
      <c r="I30" s="1257"/>
      <c r="J30" s="1257"/>
      <c r="K30" s="1257"/>
      <c r="L30" s="1257"/>
      <c r="M30" s="1257"/>
      <c r="N30" s="1257"/>
      <c r="O30" s="1257"/>
      <c r="P30" s="402"/>
    </row>
    <row r="31" ht="21.75" customHeight="1"/>
    <row r="32" spans="1:18" ht="12.75" customHeight="1">
      <c r="A32" s="4"/>
      <c r="B32" s="403" t="s">
        <v>403</v>
      </c>
      <c r="C32" s="403"/>
      <c r="D32" s="403"/>
      <c r="E32" s="403"/>
      <c r="F32" s="403"/>
      <c r="G32" s="403"/>
      <c r="H32" s="403"/>
      <c r="I32" s="403"/>
      <c r="J32" s="403"/>
      <c r="K32" s="403"/>
      <c r="L32" s="403"/>
      <c r="M32" s="403"/>
      <c r="N32" s="403"/>
      <c r="O32" s="760">
        <v>8</v>
      </c>
      <c r="P32" s="2"/>
      <c r="Q32" s="2"/>
      <c r="R32" s="2"/>
    </row>
    <row r="33" ht="9.75" customHeight="1"/>
    <row r="34" spans="3:15" ht="13.5" customHeight="1">
      <c r="C34" s="401" t="s">
        <v>115</v>
      </c>
      <c r="D34" s="119" t="s">
        <v>569</v>
      </c>
      <c r="E34" s="119"/>
      <c r="F34" s="119"/>
      <c r="G34" s="119"/>
      <c r="H34" s="119"/>
      <c r="I34" s="119"/>
      <c r="J34" s="119"/>
      <c r="K34" s="120"/>
      <c r="L34" s="119"/>
      <c r="M34" s="119"/>
      <c r="N34" s="119"/>
      <c r="O34" s="119"/>
    </row>
    <row r="35" spans="3:15" ht="13.5" customHeight="1">
      <c r="C35" s="401" t="s">
        <v>115</v>
      </c>
      <c r="D35" s="119" t="s">
        <v>570</v>
      </c>
      <c r="E35" s="119"/>
      <c r="F35" s="119"/>
      <c r="G35" s="119"/>
      <c r="H35" s="119"/>
      <c r="I35" s="119"/>
      <c r="J35" s="119"/>
      <c r="K35" s="120"/>
      <c r="L35" s="119"/>
      <c r="M35" s="119"/>
      <c r="N35" s="119"/>
      <c r="O35" s="119"/>
    </row>
    <row r="36" spans="9:11" ht="13.5" customHeight="1">
      <c r="I36" s="404" t="s">
        <v>91</v>
      </c>
      <c r="J36" s="404"/>
      <c r="K36" s="404"/>
    </row>
    <row r="37" spans="2:15" ht="27" customHeight="1">
      <c r="B37" s="1198" t="s">
        <v>90</v>
      </c>
      <c r="C37" s="1199"/>
      <c r="D37" s="1199"/>
      <c r="E37" s="1199"/>
      <c r="F37" s="1199"/>
      <c r="G37" s="417" t="s">
        <v>32</v>
      </c>
      <c r="H37" s="1193">
        <f>IF((O25)*(O12)=0,O25+O12,0)</f>
        <v>0</v>
      </c>
      <c r="I37" s="1194"/>
      <c r="J37" s="1259" t="str">
        <f>IF(AND(O12&gt;0,O25&gt;0),"記入エラーのため額が転記されません","①新築または改修どちらかの合計補助要望額")</f>
        <v>①新築または改修どちらかの合計補助要望額</v>
      </c>
      <c r="K37" s="1260"/>
      <c r="L37" s="1261"/>
      <c r="M37" s="1248" t="s">
        <v>564</v>
      </c>
      <c r="N37" s="1248"/>
      <c r="O37" s="1248"/>
    </row>
    <row r="38" spans="2:15" ht="27" customHeight="1">
      <c r="B38" s="1198" t="s">
        <v>561</v>
      </c>
      <c r="C38" s="1199"/>
      <c r="D38" s="1199"/>
      <c r="E38" s="1199"/>
      <c r="F38" s="1199"/>
      <c r="G38" s="417" t="s">
        <v>408</v>
      </c>
      <c r="H38" s="1191">
        <f>IF(C34="■",ROUNDUP(H37*O32/(100+O32),0),0)</f>
        <v>0</v>
      </c>
      <c r="I38" s="1192"/>
      <c r="J38" s="1236" t="str">
        <f>IF(AND(C34="□",C35="□"),"上の選択肢についてどちらかを選択してください","①x消費税率/(100+消費税率）　　　端数切り上げ")</f>
        <v>上の選択肢についてどちらかを選択してください</v>
      </c>
      <c r="K38" s="1237"/>
      <c r="L38" s="1238"/>
      <c r="M38" s="1248"/>
      <c r="N38" s="1248"/>
      <c r="O38" s="1248"/>
    </row>
    <row r="39" spans="2:12" ht="27" customHeight="1">
      <c r="B39" s="1198" t="s">
        <v>562</v>
      </c>
      <c r="C39" s="1199"/>
      <c r="D39" s="1199"/>
      <c r="E39" s="1199"/>
      <c r="F39" s="1199"/>
      <c r="G39" s="417" t="s">
        <v>33</v>
      </c>
      <c r="H39" s="1191">
        <f>+H37-H38</f>
        <v>0</v>
      </c>
      <c r="I39" s="1192"/>
      <c r="J39" s="1239" t="s">
        <v>565</v>
      </c>
      <c r="K39" s="1240"/>
      <c r="L39" s="1241"/>
    </row>
    <row r="40" spans="3:11" ht="9.75" customHeight="1">
      <c r="C40" s="224"/>
      <c r="D40" s="224"/>
      <c r="E40" s="224"/>
      <c r="F40" s="224"/>
      <c r="G40" s="225"/>
      <c r="H40" s="226"/>
      <c r="I40" s="226"/>
      <c r="J40" s="136"/>
      <c r="K40" s="136"/>
    </row>
    <row r="41" spans="1:36" ht="9.75" customHeight="1">
      <c r="A41" s="322"/>
      <c r="B41" s="346" t="str">
        <f>'交①'!$B$38</f>
        <v>Ver28-4</v>
      </c>
      <c r="C41" s="101"/>
      <c r="D41" s="101"/>
      <c r="E41" s="101"/>
      <c r="F41" s="101"/>
      <c r="G41" s="101"/>
      <c r="H41" s="101"/>
      <c r="I41" s="101"/>
      <c r="J41" s="101"/>
      <c r="K41" s="101"/>
      <c r="L41" s="101"/>
      <c r="M41" s="101"/>
      <c r="N41" s="101"/>
      <c r="O41" s="349" t="str">
        <f>+'交①'!$AH$38</f>
        <v>28S</v>
      </c>
      <c r="P41" s="101"/>
      <c r="Q41" s="101"/>
      <c r="R41" s="101"/>
      <c r="S41" s="101"/>
      <c r="T41" s="101"/>
      <c r="U41" s="101"/>
      <c r="V41" s="101"/>
      <c r="W41" s="101"/>
      <c r="X41" s="101"/>
      <c r="Y41" s="101"/>
      <c r="Z41" s="101"/>
      <c r="AA41" s="101"/>
      <c r="AB41" s="231" t="e">
        <f>交①!#REF!</f>
        <v>#REF!</v>
      </c>
      <c r="AI41" s="93"/>
      <c r="AJ41" s="93"/>
    </row>
    <row r="42" spans="2:15" ht="15.75" customHeight="1">
      <c r="B42" s="323"/>
      <c r="O42" s="349"/>
    </row>
    <row r="43" ht="15.75" customHeight="1"/>
    <row r="44" ht="15.75" customHeight="1"/>
    <row r="45" spans="1:37" ht="15.75" customHeight="1">
      <c r="A45" s="322"/>
      <c r="B45" s="323"/>
      <c r="C45" s="101"/>
      <c r="D45" s="101"/>
      <c r="E45" s="101"/>
      <c r="F45" s="101"/>
      <c r="G45" s="101"/>
      <c r="H45" s="101"/>
      <c r="I45" s="101"/>
      <c r="J45" s="101"/>
      <c r="K45" s="101"/>
      <c r="L45" s="101"/>
      <c r="M45" s="101"/>
      <c r="N45" s="101"/>
      <c r="O45" s="101"/>
      <c r="P45" s="349"/>
      <c r="Q45" s="101"/>
      <c r="R45" s="101"/>
      <c r="S45" s="101"/>
      <c r="T45" s="101"/>
      <c r="U45" s="101"/>
      <c r="V45" s="101"/>
      <c r="W45" s="101"/>
      <c r="X45" s="101"/>
      <c r="Y45" s="101"/>
      <c r="Z45" s="101"/>
      <c r="AA45" s="101"/>
      <c r="AB45" s="101"/>
      <c r="AC45" s="231"/>
      <c r="AJ45" s="93"/>
      <c r="AK45" s="93"/>
    </row>
    <row r="46" ht="15.75" customHeight="1"/>
    <row r="47" ht="15.75" customHeight="1"/>
    <row r="48" ht="15.75" customHeight="1"/>
    <row r="49" ht="15.75" customHeight="1"/>
    <row r="50" ht="15.75" customHeight="1"/>
    <row r="51" ht="15.75" customHeight="1"/>
    <row r="52" ht="15.75" customHeight="1"/>
  </sheetData>
  <sheetProtection password="8F89" sheet="1" formatCells="0" formatColumns="0" formatRows="0" insertColumns="0" insertRows="0" selectLockedCells="1"/>
  <mergeCells count="44">
    <mergeCell ref="E21:K21"/>
    <mergeCell ref="C29:O29"/>
    <mergeCell ref="C30:O30"/>
    <mergeCell ref="C28:O28"/>
    <mergeCell ref="J37:L37"/>
    <mergeCell ref="F19:H19"/>
    <mergeCell ref="E18:E20"/>
    <mergeCell ref="F20:H20"/>
    <mergeCell ref="B37:F37"/>
    <mergeCell ref="F18:H18"/>
    <mergeCell ref="J38:L38"/>
    <mergeCell ref="J39:L39"/>
    <mergeCell ref="I7:O7"/>
    <mergeCell ref="J8:K8"/>
    <mergeCell ref="E23:K23"/>
    <mergeCell ref="M37:O38"/>
    <mergeCell ref="J19:J20"/>
    <mergeCell ref="K19:K20"/>
    <mergeCell ref="E24:K24"/>
    <mergeCell ref="B25:K25"/>
    <mergeCell ref="I4:O4"/>
    <mergeCell ref="B6:O6"/>
    <mergeCell ref="B8:H8"/>
    <mergeCell ref="F9:H9"/>
    <mergeCell ref="F13:H13"/>
    <mergeCell ref="F15:H15"/>
    <mergeCell ref="J14:J16"/>
    <mergeCell ref="B9:E11"/>
    <mergeCell ref="B2:O2"/>
    <mergeCell ref="F11:K11"/>
    <mergeCell ref="F10:H10"/>
    <mergeCell ref="E17:K17"/>
    <mergeCell ref="B12:K12"/>
    <mergeCell ref="F16:H16"/>
    <mergeCell ref="B4:H4"/>
    <mergeCell ref="B13:D24"/>
    <mergeCell ref="E13:E16"/>
    <mergeCell ref="F14:H14"/>
    <mergeCell ref="H39:I39"/>
    <mergeCell ref="H37:I37"/>
    <mergeCell ref="E22:H22"/>
    <mergeCell ref="B39:F39"/>
    <mergeCell ref="H38:I38"/>
    <mergeCell ref="B38:F38"/>
  </mergeCells>
  <conditionalFormatting sqref="N9:O9">
    <cfRule type="expression" priority="6" dxfId="43" stopIfTrue="1">
      <formula>$M$9&gt;$N$9</formula>
    </cfRule>
  </conditionalFormatting>
  <conditionalFormatting sqref="N10">
    <cfRule type="expression" priority="4" dxfId="43" stopIfTrue="1">
      <formula>$M$10&gt;N10</formula>
    </cfRule>
  </conditionalFormatting>
  <conditionalFormatting sqref="N15">
    <cfRule type="expression" priority="2" dxfId="43" stopIfTrue="1">
      <formula>$M$15&gt;N15</formula>
    </cfRule>
  </conditionalFormatting>
  <conditionalFormatting sqref="O10">
    <cfRule type="expression" priority="1" dxfId="43" stopIfTrue="1">
      <formula>$M$10&gt;$N$10</formula>
    </cfRule>
  </conditionalFormatting>
  <conditionalFormatting sqref="N9:O10 N13:O16 N18:O20 N22:O22">
    <cfRule type="expression" priority="20" dxfId="43" stopIfTrue="1">
      <formula>$M9&gt;$N9</formula>
    </cfRule>
  </conditionalFormatting>
  <dataValidations count="1">
    <dataValidation type="list" allowBlank="1" showInputMessage="1" showErrorMessage="1" sqref="C34:C35">
      <formula1>"□,■"</formula1>
    </dataValidation>
  </dataValidations>
  <printOptions/>
  <pageMargins left="0.7086614173228347" right="0.15748031496062992" top="0.5511811023622047" bottom="0.2755905511811024" header="0.5118110236220472" footer="0.2362204724409449"/>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K106"/>
  <sheetViews>
    <sheetView showGridLines="0" view="pageBreakPreview" zoomScaleSheetLayoutView="100" zoomScalePageLayoutView="0" workbookViewId="0" topLeftCell="A1">
      <selection activeCell="F8" sqref="F8"/>
    </sheetView>
  </sheetViews>
  <sheetFormatPr defaultColWidth="9.00390625" defaultRowHeight="12"/>
  <cols>
    <col min="1" max="2" width="6.28125" style="172" customWidth="1"/>
    <col min="3" max="3" width="1.7109375" style="172" customWidth="1"/>
    <col min="4" max="9" width="3.7109375" style="172" customWidth="1"/>
    <col min="10" max="10" width="0.13671875" style="172" customWidth="1"/>
    <col min="11" max="11" width="3.7109375" style="172" customWidth="1"/>
    <col min="12" max="12" width="1.421875" style="172" customWidth="1"/>
    <col min="13" max="15" width="4.00390625" style="172" customWidth="1"/>
    <col min="16" max="16" width="4.7109375" style="172" customWidth="1"/>
    <col min="17" max="17" width="3.421875" style="172" customWidth="1"/>
    <col min="18" max="18" width="4.00390625" style="172" customWidth="1"/>
    <col min="19" max="19" width="2.28125" style="172" customWidth="1"/>
    <col min="20" max="21" width="7.7109375" style="172" customWidth="1"/>
    <col min="22" max="24" width="4.00390625" style="172" customWidth="1"/>
    <col min="25" max="26" width="1.7109375" style="172" customWidth="1"/>
    <col min="27" max="28" width="4.00390625" style="172" customWidth="1"/>
    <col min="29" max="29" width="1.8515625" style="172" customWidth="1"/>
    <col min="30" max="30" width="5.7109375" style="172" customWidth="1"/>
    <col min="31" max="34" width="6.7109375" style="172" customWidth="1"/>
    <col min="35" max="51" width="9.00390625" style="172" customWidth="1"/>
    <col min="52" max="52" width="4.7109375" style="172" customWidth="1"/>
    <col min="53" max="63" width="7.7109375" style="172" hidden="1" customWidth="1"/>
    <col min="64" max="64" width="9.00390625" style="172" customWidth="1"/>
    <col min="65" max="16384" width="9.00390625" style="172" customWidth="1"/>
  </cols>
  <sheetData>
    <row r="1" spans="1:28" ht="14.25" customHeight="1">
      <c r="A1" s="175"/>
      <c r="C1" s="199"/>
      <c r="D1" s="103"/>
      <c r="E1" s="184"/>
      <c r="F1" s="184"/>
      <c r="G1" s="184"/>
      <c r="H1" s="185"/>
      <c r="I1" s="185"/>
      <c r="J1" s="185"/>
      <c r="K1" s="185"/>
      <c r="L1" s="185"/>
      <c r="M1" s="185"/>
      <c r="N1" s="185"/>
      <c r="O1" s="186" t="s">
        <v>314</v>
      </c>
      <c r="P1" s="187"/>
      <c r="Q1" s="187"/>
      <c r="R1" s="187"/>
      <c r="S1" s="187"/>
      <c r="T1" s="187"/>
      <c r="U1" s="187"/>
      <c r="V1" s="187"/>
      <c r="W1" s="187"/>
      <c r="X1" s="187"/>
      <c r="Y1" s="187"/>
      <c r="Z1" s="205"/>
      <c r="AA1" s="205"/>
      <c r="AB1" s="203" t="s">
        <v>326</v>
      </c>
    </row>
    <row r="2" spans="1:63" ht="14.25" customHeight="1">
      <c r="A2" s="175"/>
      <c r="C2" s="199"/>
      <c r="D2" s="184"/>
      <c r="E2" s="184"/>
      <c r="F2" s="184"/>
      <c r="G2" s="184"/>
      <c r="H2" s="185"/>
      <c r="I2" s="185"/>
      <c r="J2" s="185"/>
      <c r="K2" s="185"/>
      <c r="L2" s="185"/>
      <c r="M2" s="185"/>
      <c r="N2" s="185"/>
      <c r="O2" s="186"/>
      <c r="P2" s="187"/>
      <c r="Q2" s="187"/>
      <c r="R2" s="187"/>
      <c r="S2" s="187"/>
      <c r="T2" s="187"/>
      <c r="U2" s="187"/>
      <c r="V2" s="187"/>
      <c r="W2" s="187"/>
      <c r="X2" s="187"/>
      <c r="Y2" s="187"/>
      <c r="Z2" s="203"/>
      <c r="AA2" s="203"/>
      <c r="AB2" s="203"/>
      <c r="AC2" s="203"/>
      <c r="BA2" s="543" t="s">
        <v>630</v>
      </c>
      <c r="BB2" s="544" t="s">
        <v>317</v>
      </c>
      <c r="BC2" s="544"/>
      <c r="BD2" s="544"/>
      <c r="BE2" s="544"/>
      <c r="BF2" s="544"/>
      <c r="BG2" s="544"/>
      <c r="BH2" s="544"/>
      <c r="BI2" s="544"/>
      <c r="BJ2" s="544" t="s">
        <v>701</v>
      </c>
      <c r="BK2" s="545" t="s">
        <v>702</v>
      </c>
    </row>
    <row r="3" spans="1:63" ht="21">
      <c r="A3" s="175"/>
      <c r="D3" s="1268" t="s">
        <v>328</v>
      </c>
      <c r="E3" s="1268"/>
      <c r="F3" s="1268"/>
      <c r="G3" s="1268"/>
      <c r="H3" s="1268"/>
      <c r="I3" s="1268"/>
      <c r="J3" s="1268"/>
      <c r="K3" s="1268"/>
      <c r="L3" s="1268"/>
      <c r="M3" s="1268"/>
      <c r="N3" s="1268"/>
      <c r="O3" s="1268"/>
      <c r="P3" s="1268"/>
      <c r="Q3" s="1268"/>
      <c r="R3" s="1268"/>
      <c r="S3" s="1268"/>
      <c r="T3" s="1268"/>
      <c r="U3" s="1268"/>
      <c r="V3" s="1268"/>
      <c r="W3" s="1268"/>
      <c r="X3" s="1268"/>
      <c r="Y3" s="1268"/>
      <c r="Z3" s="1268"/>
      <c r="AA3" s="1268"/>
      <c r="AB3" s="1268"/>
      <c r="BA3" s="546"/>
      <c r="BB3" s="547" t="s">
        <v>695</v>
      </c>
      <c r="BC3" s="547" t="s">
        <v>697</v>
      </c>
      <c r="BD3" s="547" t="s">
        <v>30</v>
      </c>
      <c r="BE3" s="547" t="s">
        <v>125</v>
      </c>
      <c r="BF3" s="547" t="s">
        <v>696</v>
      </c>
      <c r="BG3" s="547" t="s">
        <v>698</v>
      </c>
      <c r="BH3" s="547" t="s">
        <v>699</v>
      </c>
      <c r="BI3" s="547" t="s">
        <v>700</v>
      </c>
      <c r="BJ3" s="547" t="s">
        <v>648</v>
      </c>
      <c r="BK3" s="548" t="s">
        <v>648</v>
      </c>
    </row>
    <row r="4" spans="1:63" ht="15">
      <c r="A4" s="175"/>
      <c r="D4" s="185"/>
      <c r="E4" s="185"/>
      <c r="F4" s="185"/>
      <c r="G4" s="185"/>
      <c r="H4" s="185"/>
      <c r="I4" s="185"/>
      <c r="J4" s="185"/>
      <c r="K4" s="185"/>
      <c r="L4" s="188"/>
      <c r="M4" s="185"/>
      <c r="N4" s="185"/>
      <c r="O4" s="185"/>
      <c r="P4" s="185"/>
      <c r="Q4" s="185"/>
      <c r="R4" s="185"/>
      <c r="S4" s="185"/>
      <c r="T4" s="185"/>
      <c r="U4" s="185"/>
      <c r="V4" s="185"/>
      <c r="W4" s="185"/>
      <c r="X4" s="185"/>
      <c r="Y4" s="185"/>
      <c r="Z4" s="185"/>
      <c r="AA4" s="185"/>
      <c r="AB4" s="185"/>
      <c r="BA4" s="581" t="str">
        <f>+BE8</f>
        <v>-</v>
      </c>
      <c r="BB4" s="549" t="str">
        <f>IF(O10&amp;O11&amp;O12="■□□","①",IF(O10&amp;O11&amp;O12="□■□","②",IF(O10&amp;O11&amp;O12="□□■","木","-")))</f>
        <v>-</v>
      </c>
      <c r="BC4" s="549" t="str">
        <f>IF(T11="","-",T11)</f>
        <v>-</v>
      </c>
      <c r="BD4" s="549" t="str">
        <f>IF(X11="","-",X11)</f>
        <v>-</v>
      </c>
      <c r="BE4" s="549" t="str">
        <f>IF(T14="","-",T14)</f>
        <v>-</v>
      </c>
      <c r="BF4" s="549" t="str">
        <f>IF(T16="","-",T16)</f>
        <v>-</v>
      </c>
      <c r="BG4" s="549" t="str">
        <f>IF(T18="","-",T18)</f>
        <v>-</v>
      </c>
      <c r="BH4" s="549" t="str">
        <f>IF(X18="","-",X18)</f>
        <v>-</v>
      </c>
      <c r="BI4" s="549" t="str">
        <f>IF(T20="","-",T20)</f>
        <v>-</v>
      </c>
      <c r="BJ4" s="549">
        <f>IF(K24=0,0,K24)</f>
        <v>0</v>
      </c>
      <c r="BK4" s="550">
        <f>IF(K30=0,0,K30)</f>
        <v>0</v>
      </c>
    </row>
    <row r="5" spans="1:29" ht="97.5" customHeight="1">
      <c r="A5" s="175"/>
      <c r="D5" s="1287" t="s">
        <v>346</v>
      </c>
      <c r="E5" s="1287"/>
      <c r="F5" s="1287"/>
      <c r="G5" s="1287"/>
      <c r="H5" s="1287"/>
      <c r="I5" s="1287"/>
      <c r="J5" s="1287"/>
      <c r="K5" s="1287"/>
      <c r="L5" s="1287"/>
      <c r="M5" s="1287"/>
      <c r="N5" s="1287"/>
      <c r="O5" s="1287"/>
      <c r="P5" s="1287"/>
      <c r="Q5" s="1287"/>
      <c r="R5" s="1287"/>
      <c r="S5" s="1287"/>
      <c r="T5" s="1287"/>
      <c r="U5" s="1287"/>
      <c r="V5" s="1287"/>
      <c r="W5" s="1287"/>
      <c r="X5" s="1287"/>
      <c r="Y5" s="1287"/>
      <c r="Z5" s="1287"/>
      <c r="AA5" s="1287"/>
      <c r="AB5" s="1287"/>
      <c r="AC5" s="261"/>
    </row>
    <row r="6" spans="4:28" ht="15.75" customHeight="1" thickBot="1">
      <c r="D6" s="1275" t="str">
        <f>IF(OR(F8+H8+K8&gt;0,AE7="■"),"","下記①②に該当する住戸がない事業の場合は提出は必要ありません")</f>
        <v>下記①②に該当する住戸がない事業の場合は提出は必要ありません</v>
      </c>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row>
    <row r="7" spans="4:31" ht="13.5" customHeight="1" thickBot="1" thickTop="1">
      <c r="D7" s="1269"/>
      <c r="E7" s="1269"/>
      <c r="F7" s="287"/>
      <c r="G7" s="287"/>
      <c r="H7" s="287"/>
      <c r="I7" s="176"/>
      <c r="J7" s="270"/>
      <c r="K7" s="287"/>
      <c r="L7" s="287"/>
      <c r="M7" s="287"/>
      <c r="N7" s="1295" t="str">
        <f>IF(OR(F8+H8+K8&gt;0,AE7="■"),"","（この表示は、左の日付欄に記入するか右欄外のチェックで消えます）")</f>
        <v>（この表示は、左の日付欄に記入するか右欄外のチェックで消えます）</v>
      </c>
      <c r="O7" s="1295"/>
      <c r="P7" s="1295"/>
      <c r="Q7" s="1295"/>
      <c r="R7" s="1295"/>
      <c r="S7" s="1295"/>
      <c r="T7" s="1295"/>
      <c r="U7" s="1295"/>
      <c r="V7" s="1295"/>
      <c r="W7" s="1295"/>
      <c r="X7" s="1295"/>
      <c r="Y7" s="1295"/>
      <c r="Z7" s="1295"/>
      <c r="AA7" s="1295"/>
      <c r="AB7" s="1295"/>
      <c r="AE7" s="232" t="s">
        <v>115</v>
      </c>
    </row>
    <row r="8" spans="4:57" ht="15" customHeight="1" thickTop="1">
      <c r="D8" s="1276" t="s">
        <v>300</v>
      </c>
      <c r="E8" s="1276"/>
      <c r="F8" s="580"/>
      <c r="G8" s="190" t="s">
        <v>3</v>
      </c>
      <c r="H8" s="580"/>
      <c r="I8" s="172" t="s">
        <v>16</v>
      </c>
      <c r="J8" s="204"/>
      <c r="K8" s="580"/>
      <c r="L8" s="190" t="s">
        <v>216</v>
      </c>
      <c r="M8" s="190"/>
      <c r="N8" s="190"/>
      <c r="O8" s="190"/>
      <c r="P8" s="207"/>
      <c r="Q8" s="207"/>
      <c r="R8" s="207"/>
      <c r="S8" s="207"/>
      <c r="T8" s="207"/>
      <c r="U8" s="207"/>
      <c r="V8" s="207"/>
      <c r="W8" s="207"/>
      <c r="X8" s="207"/>
      <c r="Y8" s="207"/>
      <c r="Z8" s="207"/>
      <c r="AA8" s="207"/>
      <c r="AB8" s="207"/>
      <c r="BE8" s="578" t="str">
        <f>IF(AND(DATE(F8+1988,H8,K8)&gt;=42359,DATE(F8+1988,H8,K8)&lt;=43921),DATE(F8+1988,H8,K8),"-")</f>
        <v>-</v>
      </c>
    </row>
    <row r="9" spans="4:28" ht="12" customHeight="1">
      <c r="D9" s="262"/>
      <c r="E9" s="286"/>
      <c r="F9" s="287"/>
      <c r="G9" s="287"/>
      <c r="H9" s="287"/>
      <c r="I9" s="176"/>
      <c r="J9" s="270"/>
      <c r="K9" s="287"/>
      <c r="L9" s="287"/>
      <c r="M9" s="190"/>
      <c r="N9" s="190"/>
      <c r="O9" s="190"/>
      <c r="P9" s="262"/>
      <c r="Q9" s="262"/>
      <c r="R9" s="262"/>
      <c r="S9" s="262"/>
      <c r="T9" s="262"/>
      <c r="U9" s="262"/>
      <c r="V9" s="262"/>
      <c r="W9" s="262"/>
      <c r="X9" s="262"/>
      <c r="Y9" s="262"/>
      <c r="Z9" s="262"/>
      <c r="AA9" s="262"/>
      <c r="AB9" s="262"/>
    </row>
    <row r="10" spans="4:28" ht="13.5" customHeight="1">
      <c r="D10" s="190"/>
      <c r="E10" s="190"/>
      <c r="F10" s="190"/>
      <c r="G10" s="190"/>
      <c r="H10" s="190"/>
      <c r="I10" s="190"/>
      <c r="J10" s="190"/>
      <c r="K10" s="190"/>
      <c r="L10" s="190"/>
      <c r="M10" s="190"/>
      <c r="N10" s="190"/>
      <c r="O10" s="234" t="s">
        <v>115</v>
      </c>
      <c r="P10" s="191" t="s">
        <v>315</v>
      </c>
      <c r="Q10" s="192"/>
      <c r="R10" s="192"/>
      <c r="S10" s="192"/>
      <c r="T10" s="192"/>
      <c r="U10" s="756"/>
      <c r="V10" s="192"/>
      <c r="W10" s="192"/>
      <c r="X10" s="192"/>
      <c r="Y10" s="192"/>
      <c r="Z10" s="192"/>
      <c r="AA10" s="192"/>
      <c r="AB10" s="193"/>
    </row>
    <row r="11" spans="4:31" ht="13.5" customHeight="1">
      <c r="D11" s="190"/>
      <c r="E11" s="190"/>
      <c r="F11" s="190"/>
      <c r="G11" s="190"/>
      <c r="H11" s="190"/>
      <c r="I11" s="190"/>
      <c r="J11" s="190"/>
      <c r="K11" s="190"/>
      <c r="L11" s="190"/>
      <c r="M11" s="190"/>
      <c r="N11" s="190"/>
      <c r="O11" s="234" t="s">
        <v>115</v>
      </c>
      <c r="P11" s="191" t="s">
        <v>316</v>
      </c>
      <c r="Q11" s="1270" t="s">
        <v>317</v>
      </c>
      <c r="R11" s="1271"/>
      <c r="S11" s="194"/>
      <c r="T11" s="1272"/>
      <c r="U11" s="1272"/>
      <c r="V11" s="1273" t="s">
        <v>318</v>
      </c>
      <c r="W11" s="1274"/>
      <c r="X11" s="1292"/>
      <c r="Y11" s="1293"/>
      <c r="Z11" s="1293"/>
      <c r="AA11" s="1293"/>
      <c r="AB11" s="206" t="s">
        <v>319</v>
      </c>
      <c r="AE11" s="204"/>
    </row>
    <row r="12" spans="4:28" ht="13.5" customHeight="1">
      <c r="D12" s="190"/>
      <c r="E12" s="190"/>
      <c r="F12" s="190"/>
      <c r="G12" s="190"/>
      <c r="H12" s="190"/>
      <c r="I12" s="190"/>
      <c r="J12" s="190"/>
      <c r="K12" s="190"/>
      <c r="L12" s="190"/>
      <c r="M12" s="190"/>
      <c r="N12" s="190"/>
      <c r="O12" s="234" t="s">
        <v>115</v>
      </c>
      <c r="P12" s="191" t="s">
        <v>320</v>
      </c>
      <c r="Q12" s="195" t="s">
        <v>321</v>
      </c>
      <c r="R12" s="192"/>
      <c r="S12" s="192"/>
      <c r="T12" s="192"/>
      <c r="U12" s="192"/>
      <c r="V12" s="192"/>
      <c r="W12" s="192"/>
      <c r="X12" s="192"/>
      <c r="Y12" s="192"/>
      <c r="Z12" s="192"/>
      <c r="AA12" s="192"/>
      <c r="AB12" s="192"/>
    </row>
    <row r="13" spans="4:28" ht="13.5" customHeight="1">
      <c r="D13" s="190"/>
      <c r="E13" s="190"/>
      <c r="F13" s="190"/>
      <c r="G13" s="190"/>
      <c r="H13" s="190"/>
      <c r="I13" s="190"/>
      <c r="J13" s="190"/>
      <c r="K13" s="190"/>
      <c r="L13" s="190"/>
      <c r="M13" s="190"/>
      <c r="N13" s="190"/>
      <c r="O13" s="207"/>
      <c r="P13" s="196"/>
      <c r="Q13" s="192"/>
      <c r="R13" s="192"/>
      <c r="S13" s="192"/>
      <c r="T13" s="192"/>
      <c r="U13" s="192"/>
      <c r="V13" s="192"/>
      <c r="W13" s="192"/>
      <c r="X13" s="192"/>
      <c r="Y13" s="192"/>
      <c r="Z13" s="192"/>
      <c r="AA13" s="192"/>
      <c r="AB13" s="192"/>
    </row>
    <row r="14" spans="4:28" ht="24" customHeight="1">
      <c r="D14" s="190"/>
      <c r="E14" s="190"/>
      <c r="F14" s="190"/>
      <c r="G14" s="190"/>
      <c r="H14" s="190"/>
      <c r="I14" s="190"/>
      <c r="J14" s="190"/>
      <c r="K14" s="190"/>
      <c r="L14" s="190"/>
      <c r="M14" s="190"/>
      <c r="N14" s="190"/>
      <c r="O14" s="190"/>
      <c r="P14" s="192"/>
      <c r="Q14" s="192"/>
      <c r="R14" s="194" t="s">
        <v>322</v>
      </c>
      <c r="S14" s="192"/>
      <c r="T14" s="1296"/>
      <c r="U14" s="1296"/>
      <c r="V14" s="1296"/>
      <c r="W14" s="1296"/>
      <c r="X14" s="1296"/>
      <c r="Y14" s="1296"/>
      <c r="Z14" s="1296"/>
      <c r="AA14" s="1296"/>
      <c r="AB14" s="1296"/>
    </row>
    <row r="15" spans="4:28" ht="9.75" customHeight="1">
      <c r="D15" s="190"/>
      <c r="E15" s="190"/>
      <c r="F15" s="190"/>
      <c r="G15" s="190"/>
      <c r="H15" s="190"/>
      <c r="I15" s="190"/>
      <c r="J15" s="190"/>
      <c r="K15" s="190"/>
      <c r="L15" s="190"/>
      <c r="M15" s="190"/>
      <c r="N15" s="190"/>
      <c r="O15" s="190"/>
      <c r="P15" s="192"/>
      <c r="Q15" s="192"/>
      <c r="R15" s="194"/>
      <c r="S15" s="192"/>
      <c r="T15" s="192"/>
      <c r="U15" s="197"/>
      <c r="V15" s="197"/>
      <c r="W15" s="197"/>
      <c r="X15" s="197"/>
      <c r="Y15" s="197"/>
      <c r="Z15" s="197"/>
      <c r="AA15" s="197"/>
      <c r="AB15" s="192"/>
    </row>
    <row r="16" spans="4:28" ht="28.5" customHeight="1">
      <c r="D16" s="190"/>
      <c r="E16" s="190"/>
      <c r="F16" s="190"/>
      <c r="G16" s="190"/>
      <c r="H16" s="190"/>
      <c r="I16" s="190"/>
      <c r="J16" s="190"/>
      <c r="K16" s="190"/>
      <c r="L16" s="190"/>
      <c r="M16" s="190"/>
      <c r="N16" s="190"/>
      <c r="O16" s="190"/>
      <c r="P16" s="192"/>
      <c r="Q16" s="192"/>
      <c r="R16" s="194" t="s">
        <v>323</v>
      </c>
      <c r="S16" s="192"/>
      <c r="T16" s="1297"/>
      <c r="U16" s="1298"/>
      <c r="V16" s="1298"/>
      <c r="W16" s="1298"/>
      <c r="X16" s="1298"/>
      <c r="Y16" s="1298"/>
      <c r="Z16" s="1298"/>
      <c r="AA16" s="1298"/>
      <c r="AB16" s="1298"/>
    </row>
    <row r="17" spans="4:28" ht="6" customHeight="1">
      <c r="D17" s="189"/>
      <c r="E17" s="189"/>
      <c r="F17" s="208"/>
      <c r="G17" s="208"/>
      <c r="H17" s="208"/>
      <c r="I17" s="208"/>
      <c r="J17" s="208"/>
      <c r="K17" s="208"/>
      <c r="L17" s="208"/>
      <c r="M17" s="208"/>
      <c r="N17" s="208"/>
      <c r="O17" s="208"/>
      <c r="P17" s="208"/>
      <c r="Q17" s="208"/>
      <c r="R17" s="208"/>
      <c r="S17" s="208"/>
      <c r="T17" s="208"/>
      <c r="U17" s="208"/>
      <c r="V17" s="208"/>
      <c r="W17" s="208"/>
      <c r="X17" s="208"/>
      <c r="Y17" s="208"/>
      <c r="Z17" s="208"/>
      <c r="AA17" s="208"/>
      <c r="AB17" s="208"/>
    </row>
    <row r="18" spans="4:28" ht="13.5" customHeight="1">
      <c r="D18" s="190"/>
      <c r="E18" s="190"/>
      <c r="F18" s="190"/>
      <c r="G18" s="190"/>
      <c r="H18" s="190"/>
      <c r="I18" s="190"/>
      <c r="J18" s="190"/>
      <c r="K18" s="190"/>
      <c r="L18" s="190"/>
      <c r="M18" s="190"/>
      <c r="N18" s="190"/>
      <c r="O18" s="190"/>
      <c r="P18" s="192"/>
      <c r="Q18" s="192"/>
      <c r="R18" s="194"/>
      <c r="S18" s="192"/>
      <c r="T18" s="1305"/>
      <c r="U18" s="1306"/>
      <c r="V18" s="1303" t="s">
        <v>318</v>
      </c>
      <c r="W18" s="1304"/>
      <c r="X18" s="1292"/>
      <c r="Y18" s="1293"/>
      <c r="Z18" s="1293"/>
      <c r="AA18" s="1293"/>
      <c r="AB18" s="192" t="s">
        <v>319</v>
      </c>
    </row>
    <row r="19" spans="4:28" ht="6" customHeight="1">
      <c r="D19" s="189"/>
      <c r="E19" s="189"/>
      <c r="F19" s="208"/>
      <c r="G19" s="208"/>
      <c r="H19" s="208"/>
      <c r="I19" s="208"/>
      <c r="J19" s="208"/>
      <c r="K19" s="208"/>
      <c r="L19" s="208"/>
      <c r="M19" s="208"/>
      <c r="N19" s="208"/>
      <c r="O19" s="208"/>
      <c r="P19" s="208"/>
      <c r="Q19" s="208"/>
      <c r="R19" s="208"/>
      <c r="S19" s="208"/>
      <c r="T19" s="208"/>
      <c r="U19" s="208"/>
      <c r="V19" s="208"/>
      <c r="W19" s="208"/>
      <c r="X19" s="208"/>
      <c r="Y19" s="208"/>
      <c r="Z19" s="208"/>
      <c r="AA19" s="208"/>
      <c r="AB19" s="208"/>
    </row>
    <row r="20" spans="4:28" ht="21.75" customHeight="1">
      <c r="D20" s="190"/>
      <c r="E20" s="190"/>
      <c r="F20" s="190"/>
      <c r="G20" s="190"/>
      <c r="H20" s="190"/>
      <c r="I20" s="190"/>
      <c r="J20" s="190"/>
      <c r="K20" s="190"/>
      <c r="L20" s="190"/>
      <c r="M20" s="190"/>
      <c r="N20" s="190"/>
      <c r="O20" s="190"/>
      <c r="P20" s="192"/>
      <c r="Q20" s="192"/>
      <c r="R20" s="194" t="s">
        <v>324</v>
      </c>
      <c r="S20" s="192"/>
      <c r="T20" s="1286"/>
      <c r="U20" s="1286"/>
      <c r="V20" s="1286"/>
      <c r="W20" s="1286"/>
      <c r="X20" s="1286"/>
      <c r="Y20" s="1286"/>
      <c r="Z20" s="1286"/>
      <c r="AA20" s="1286"/>
      <c r="AB20" s="1286"/>
    </row>
    <row r="21" spans="4:28" ht="21.75" customHeight="1">
      <c r="D21" s="190"/>
      <c r="E21" s="190"/>
      <c r="F21" s="190"/>
      <c r="G21" s="190"/>
      <c r="H21" s="190"/>
      <c r="I21" s="190"/>
      <c r="J21" s="190"/>
      <c r="K21" s="190"/>
      <c r="L21" s="190"/>
      <c r="M21" s="190"/>
      <c r="N21" s="190"/>
      <c r="O21" s="190"/>
      <c r="P21" s="192"/>
      <c r="Q21" s="192"/>
      <c r="R21" s="194"/>
      <c r="S21" s="192"/>
      <c r="T21" s="1286"/>
      <c r="U21" s="1286"/>
      <c r="V21" s="1286"/>
      <c r="W21" s="1286"/>
      <c r="X21" s="1286"/>
      <c r="Y21" s="1286"/>
      <c r="Z21" s="1286"/>
      <c r="AA21" s="1286"/>
      <c r="AB21" s="1286"/>
    </row>
    <row r="22" spans="4:29" ht="9.75" customHeight="1">
      <c r="D22" s="190"/>
      <c r="E22" s="190"/>
      <c r="F22" s="190"/>
      <c r="G22" s="190"/>
      <c r="H22" s="190"/>
      <c r="I22" s="190"/>
      <c r="J22" s="190"/>
      <c r="K22" s="190"/>
      <c r="L22" s="190"/>
      <c r="M22" s="190"/>
      <c r="N22" s="190"/>
      <c r="O22" s="190"/>
      <c r="P22" s="192"/>
      <c r="Q22" s="192"/>
      <c r="R22" s="194"/>
      <c r="S22" s="198"/>
      <c r="T22" s="200"/>
      <c r="U22" s="200"/>
      <c r="V22" s="200"/>
      <c r="W22" s="200"/>
      <c r="X22" s="200"/>
      <c r="Y22" s="200"/>
      <c r="Z22" s="200"/>
      <c r="AA22" s="200"/>
      <c r="AB22" s="200"/>
      <c r="AC22" s="176"/>
    </row>
    <row r="23" spans="4:29" ht="21" customHeight="1">
      <c r="D23" s="1294" t="s">
        <v>325</v>
      </c>
      <c r="E23" s="1294"/>
      <c r="F23" s="1294"/>
      <c r="G23" s="1294"/>
      <c r="H23" s="1294"/>
      <c r="I23" s="1294"/>
      <c r="J23" s="1294"/>
      <c r="K23" s="1294"/>
      <c r="L23" s="1294"/>
      <c r="M23" s="1294"/>
      <c r="N23" s="1294"/>
      <c r="O23" s="1294"/>
      <c r="P23" s="1294"/>
      <c r="Q23" s="1294"/>
      <c r="R23" s="1294"/>
      <c r="S23" s="1294"/>
      <c r="T23" s="1294"/>
      <c r="U23" s="1294"/>
      <c r="V23" s="1294"/>
      <c r="W23" s="1294"/>
      <c r="X23" s="1294"/>
      <c r="Y23" s="1294"/>
      <c r="Z23" s="1294"/>
      <c r="AA23" s="1294"/>
      <c r="AB23" s="1294"/>
      <c r="AC23" s="1294"/>
    </row>
    <row r="24" spans="4:30" ht="27" customHeight="1">
      <c r="D24" s="1277" t="s">
        <v>560</v>
      </c>
      <c r="E24" s="1278"/>
      <c r="F24" s="1278"/>
      <c r="G24" s="1278"/>
      <c r="H24" s="1278"/>
      <c r="I24" s="1279"/>
      <c r="J24" s="219" t="s">
        <v>333</v>
      </c>
      <c r="K24" s="640"/>
      <c r="L24" s="218"/>
      <c r="M24" s="1301" t="s">
        <v>329</v>
      </c>
      <c r="N24" s="1301"/>
      <c r="O24" s="1301"/>
      <c r="P24" s="1301"/>
      <c r="Q24" s="1301"/>
      <c r="R24" s="1301"/>
      <c r="S24" s="1301"/>
      <c r="T24" s="1301"/>
      <c r="U24" s="1301"/>
      <c r="V24" s="1301"/>
      <c r="W24" s="1301"/>
      <c r="X24" s="1301"/>
      <c r="Y24" s="1301"/>
      <c r="Z24" s="1301"/>
      <c r="AA24" s="1301"/>
      <c r="AB24" s="1302"/>
      <c r="AD24" s="382">
        <f>IF(K24&gt;0,IF(AND(K26="■",K28="■"),"","【警告】未記入または不整合"),"")</f>
      </c>
    </row>
    <row r="25" spans="4:28" ht="3.75" customHeight="1">
      <c r="D25" s="1280"/>
      <c r="E25" s="1281"/>
      <c r="F25" s="1281"/>
      <c r="G25" s="1281"/>
      <c r="H25" s="1281"/>
      <c r="I25" s="1282"/>
      <c r="J25" s="362"/>
      <c r="K25" s="216"/>
      <c r="L25" s="233"/>
      <c r="M25" s="233"/>
      <c r="N25" s="233"/>
      <c r="O25" s="233"/>
      <c r="P25" s="233"/>
      <c r="Q25" s="233"/>
      <c r="R25" s="233"/>
      <c r="S25" s="233"/>
      <c r="T25" s="233"/>
      <c r="U25" s="233"/>
      <c r="V25" s="1313">
        <f>IF(K24&gt;0,IF(AND(K26="■",K28="■"),"","※戸数を計上するには、２条件とも文頭欄■が必要です"),"")</f>
      </c>
      <c r="W25" s="1313"/>
      <c r="X25" s="1313"/>
      <c r="Y25" s="1313"/>
      <c r="Z25" s="1313"/>
      <c r="AA25" s="1313"/>
      <c r="AB25" s="1314"/>
    </row>
    <row r="26" spans="4:28" ht="20.25" customHeight="1">
      <c r="D26" s="1280"/>
      <c r="E26" s="1281"/>
      <c r="F26" s="1281"/>
      <c r="G26" s="1281"/>
      <c r="H26" s="1281"/>
      <c r="I26" s="1282"/>
      <c r="J26" s="217"/>
      <c r="K26" s="234" t="s">
        <v>115</v>
      </c>
      <c r="L26" s="1312" t="s">
        <v>327</v>
      </c>
      <c r="M26" s="1312"/>
      <c r="N26" s="1312"/>
      <c r="O26" s="1312"/>
      <c r="P26" s="1312"/>
      <c r="Q26" s="1312"/>
      <c r="R26" s="1312"/>
      <c r="S26" s="1312"/>
      <c r="T26" s="1312"/>
      <c r="U26" s="1312"/>
      <c r="V26" s="1315"/>
      <c r="W26" s="1315"/>
      <c r="X26" s="1315"/>
      <c r="Y26" s="1315"/>
      <c r="Z26" s="1315"/>
      <c r="AA26" s="1315"/>
      <c r="AB26" s="1316"/>
    </row>
    <row r="27" spans="4:28" ht="3.75" customHeight="1">
      <c r="D27" s="1280"/>
      <c r="E27" s="1281"/>
      <c r="F27" s="1281"/>
      <c r="G27" s="1281"/>
      <c r="H27" s="1281"/>
      <c r="I27" s="1282"/>
      <c r="J27" s="217"/>
      <c r="K27" s="216"/>
      <c r="L27" s="233"/>
      <c r="M27" s="233"/>
      <c r="N27" s="233"/>
      <c r="O27" s="233"/>
      <c r="P27" s="233"/>
      <c r="Q27" s="233"/>
      <c r="R27" s="233"/>
      <c r="S27" s="233"/>
      <c r="T27" s="233"/>
      <c r="U27" s="233"/>
      <c r="V27" s="1315"/>
      <c r="W27" s="1315"/>
      <c r="X27" s="1315"/>
      <c r="Y27" s="1315"/>
      <c r="Z27" s="1315"/>
      <c r="AA27" s="1315"/>
      <c r="AB27" s="1316"/>
    </row>
    <row r="28" spans="4:28" ht="20.25" customHeight="1">
      <c r="D28" s="1280"/>
      <c r="E28" s="1281"/>
      <c r="F28" s="1281"/>
      <c r="G28" s="1281"/>
      <c r="H28" s="1281"/>
      <c r="I28" s="1282"/>
      <c r="J28" s="217"/>
      <c r="K28" s="551" t="s">
        <v>115</v>
      </c>
      <c r="L28" s="1288" t="s">
        <v>330</v>
      </c>
      <c r="M28" s="1288"/>
      <c r="N28" s="1288"/>
      <c r="O28" s="1288"/>
      <c r="P28" s="1288"/>
      <c r="Q28" s="1288"/>
      <c r="R28" s="1288"/>
      <c r="S28" s="1288"/>
      <c r="T28" s="1288"/>
      <c r="U28" s="1288"/>
      <c r="V28" s="1288"/>
      <c r="W28" s="1288"/>
      <c r="X28" s="1288"/>
      <c r="Y28" s="1288"/>
      <c r="Z28" s="1288"/>
      <c r="AA28" s="1288"/>
      <c r="AB28" s="1289"/>
    </row>
    <row r="29" spans="4:28" ht="9.75" customHeight="1">
      <c r="D29" s="1283"/>
      <c r="E29" s="1284"/>
      <c r="F29" s="1284"/>
      <c r="G29" s="1284"/>
      <c r="H29" s="1284"/>
      <c r="I29" s="1285"/>
      <c r="J29" s="217"/>
      <c r="K29" s="216"/>
      <c r="L29" s="1290"/>
      <c r="M29" s="1290"/>
      <c r="N29" s="1290"/>
      <c r="O29" s="1290"/>
      <c r="P29" s="1290"/>
      <c r="Q29" s="1290"/>
      <c r="R29" s="1290"/>
      <c r="S29" s="1290"/>
      <c r="T29" s="1290"/>
      <c r="U29" s="1290"/>
      <c r="V29" s="1290"/>
      <c r="W29" s="1290"/>
      <c r="X29" s="1290"/>
      <c r="Y29" s="1290"/>
      <c r="Z29" s="1290"/>
      <c r="AA29" s="1290"/>
      <c r="AB29" s="1291"/>
    </row>
    <row r="30" spans="1:30" ht="27" customHeight="1">
      <c r="A30" s="177"/>
      <c r="D30" s="1320" t="s">
        <v>559</v>
      </c>
      <c r="E30" s="1321"/>
      <c r="F30" s="1321"/>
      <c r="G30" s="1321"/>
      <c r="H30" s="1321"/>
      <c r="I30" s="1322"/>
      <c r="J30" s="380" t="s">
        <v>333</v>
      </c>
      <c r="K30" s="640"/>
      <c r="L30" s="218"/>
      <c r="M30" s="1301" t="s">
        <v>400</v>
      </c>
      <c r="N30" s="1301"/>
      <c r="O30" s="1301"/>
      <c r="P30" s="1301"/>
      <c r="Q30" s="1301"/>
      <c r="R30" s="1301"/>
      <c r="S30" s="1301"/>
      <c r="T30" s="1301"/>
      <c r="U30" s="1301"/>
      <c r="V30" s="1301"/>
      <c r="W30" s="1301"/>
      <c r="X30" s="1301"/>
      <c r="Y30" s="1301"/>
      <c r="Z30" s="1301"/>
      <c r="AA30" s="1301"/>
      <c r="AB30" s="1302"/>
      <c r="AD30" s="382"/>
    </row>
    <row r="31" spans="1:30" ht="6" customHeight="1">
      <c r="A31" s="177"/>
      <c r="D31" s="1323"/>
      <c r="E31" s="1324"/>
      <c r="F31" s="1324"/>
      <c r="G31" s="1324"/>
      <c r="H31" s="1324"/>
      <c r="I31" s="1325"/>
      <c r="J31" s="375"/>
      <c r="K31" s="376"/>
      <c r="L31" s="377"/>
      <c r="M31" s="378"/>
      <c r="N31" s="378"/>
      <c r="O31" s="378"/>
      <c r="P31" s="378"/>
      <c r="Q31" s="378"/>
      <c r="R31" s="378"/>
      <c r="S31" s="378"/>
      <c r="T31" s="378"/>
      <c r="U31" s="378"/>
      <c r="V31" s="378"/>
      <c r="W31" s="378"/>
      <c r="X31" s="378"/>
      <c r="Y31" s="378"/>
      <c r="Z31" s="378"/>
      <c r="AA31" s="378"/>
      <c r="AB31" s="379"/>
      <c r="AD31" s="1308"/>
    </row>
    <row r="32" spans="1:30" ht="42" customHeight="1">
      <c r="A32" s="177"/>
      <c r="D32" s="1323"/>
      <c r="E32" s="1324"/>
      <c r="F32" s="1324"/>
      <c r="G32" s="1324"/>
      <c r="H32" s="1324"/>
      <c r="I32" s="1325"/>
      <c r="J32" s="217"/>
      <c r="K32" s="632" t="s">
        <v>591</v>
      </c>
      <c r="L32" s="1318" t="s">
        <v>590</v>
      </c>
      <c r="M32" s="1318"/>
      <c r="N32" s="1318"/>
      <c r="O32" s="1318"/>
      <c r="P32" s="1318"/>
      <c r="Q32" s="1318"/>
      <c r="R32" s="1318"/>
      <c r="S32" s="1318"/>
      <c r="T32" s="1318"/>
      <c r="U32" s="1318"/>
      <c r="V32" s="1318"/>
      <c r="W32" s="1318"/>
      <c r="X32" s="1318"/>
      <c r="Y32" s="1318"/>
      <c r="Z32" s="1318"/>
      <c r="AA32" s="1318"/>
      <c r="AB32" s="371"/>
      <c r="AD32" s="1308"/>
    </row>
    <row r="33" spans="1:28" ht="36" customHeight="1">
      <c r="A33" s="177"/>
      <c r="D33" s="1323"/>
      <c r="E33" s="1324"/>
      <c r="F33" s="1324"/>
      <c r="G33" s="1324"/>
      <c r="H33" s="1324"/>
      <c r="I33" s="1325"/>
      <c r="J33" s="289"/>
      <c r="K33" s="292"/>
      <c r="L33" s="1299" t="s">
        <v>592</v>
      </c>
      <c r="M33" s="1299"/>
      <c r="N33" s="1299"/>
      <c r="O33" s="1299"/>
      <c r="P33" s="1299"/>
      <c r="Q33" s="1299"/>
      <c r="R33" s="1299"/>
      <c r="S33" s="1299"/>
      <c r="T33" s="1299"/>
      <c r="U33" s="1299"/>
      <c r="V33" s="1299"/>
      <c r="W33" s="1299"/>
      <c r="X33" s="1299"/>
      <c r="Y33" s="1299"/>
      <c r="Z33" s="1299"/>
      <c r="AA33" s="1299"/>
      <c r="AB33" s="1300"/>
    </row>
    <row r="34" spans="1:28" ht="21.75" customHeight="1">
      <c r="A34" s="177"/>
      <c r="D34" s="1323"/>
      <c r="E34" s="1324"/>
      <c r="F34" s="1324"/>
      <c r="G34" s="1324"/>
      <c r="H34" s="1324"/>
      <c r="I34" s="1325"/>
      <c r="J34" s="362"/>
      <c r="K34" s="632" t="s">
        <v>591</v>
      </c>
      <c r="L34" s="1318" t="s">
        <v>399</v>
      </c>
      <c r="M34" s="1318"/>
      <c r="N34" s="1318"/>
      <c r="O34" s="1318"/>
      <c r="P34" s="1318"/>
      <c r="Q34" s="1318"/>
      <c r="R34" s="1318"/>
      <c r="S34" s="1318"/>
      <c r="T34" s="1318"/>
      <c r="U34" s="1318"/>
      <c r="V34" s="1318"/>
      <c r="W34" s="1318"/>
      <c r="X34" s="1318"/>
      <c r="Y34" s="1318"/>
      <c r="Z34" s="437"/>
      <c r="AA34" s="438"/>
      <c r="AB34" s="439"/>
    </row>
    <row r="35" spans="1:28" s="176" customFormat="1" ht="6" customHeight="1">
      <c r="A35" s="370"/>
      <c r="D35" s="1309"/>
      <c r="E35" s="1310"/>
      <c r="F35" s="1310"/>
      <c r="G35" s="1310"/>
      <c r="H35" s="1310"/>
      <c r="I35" s="1311"/>
      <c r="J35" s="372"/>
      <c r="K35" s="1317"/>
      <c r="L35" s="1317"/>
      <c r="M35" s="1317"/>
      <c r="N35" s="1317"/>
      <c r="O35" s="1317"/>
      <c r="P35" s="1317"/>
      <c r="Q35" s="373"/>
      <c r="R35" s="373"/>
      <c r="S35" s="373"/>
      <c r="T35" s="373"/>
      <c r="U35" s="373"/>
      <c r="V35" s="373"/>
      <c r="W35" s="373"/>
      <c r="X35" s="373"/>
      <c r="Y35" s="373"/>
      <c r="Z35" s="373"/>
      <c r="AA35" s="373"/>
      <c r="AB35" s="374"/>
    </row>
    <row r="36" spans="5:30" ht="14.25" customHeight="1">
      <c r="E36" s="381" t="s">
        <v>331</v>
      </c>
      <c r="M36" s="187"/>
      <c r="N36" s="187"/>
      <c r="O36" s="187"/>
      <c r="P36" s="187"/>
      <c r="Q36" s="187"/>
      <c r="R36" s="187"/>
      <c r="S36" s="187"/>
      <c r="T36" s="187"/>
      <c r="U36" s="187"/>
      <c r="V36" s="187"/>
      <c r="W36" s="187"/>
      <c r="X36" s="187"/>
      <c r="Y36" s="187"/>
      <c r="Z36" s="187"/>
      <c r="AA36" s="187"/>
      <c r="AB36" s="187"/>
      <c r="AD36" s="176"/>
    </row>
    <row r="37" spans="5:28" ht="5.25" customHeight="1">
      <c r="E37" s="211"/>
      <c r="M37" s="187"/>
      <c r="N37" s="187"/>
      <c r="O37" s="187"/>
      <c r="P37" s="187"/>
      <c r="Q37" s="187"/>
      <c r="R37" s="187"/>
      <c r="S37" s="187"/>
      <c r="T37" s="187"/>
      <c r="U37" s="187"/>
      <c r="V37" s="187"/>
      <c r="W37" s="187"/>
      <c r="X37" s="187"/>
      <c r="Y37" s="187"/>
      <c r="Z37" s="187"/>
      <c r="AA37" s="187"/>
      <c r="AB37" s="187"/>
    </row>
    <row r="38" spans="4:29" ht="129.75" customHeight="1">
      <c r="D38" s="1319" t="s">
        <v>347</v>
      </c>
      <c r="E38" s="1319"/>
      <c r="F38" s="1319"/>
      <c r="G38" s="1319"/>
      <c r="H38" s="1319"/>
      <c r="I38" s="1319"/>
      <c r="J38" s="1319"/>
      <c r="K38" s="1319"/>
      <c r="L38" s="1319"/>
      <c r="M38" s="1319"/>
      <c r="N38" s="1319"/>
      <c r="O38" s="1319"/>
      <c r="P38" s="1319"/>
      <c r="Q38" s="1319"/>
      <c r="R38" s="1319"/>
      <c r="S38" s="1319"/>
      <c r="T38" s="1319"/>
      <c r="U38" s="1319"/>
      <c r="V38" s="1319"/>
      <c r="W38" s="1319"/>
      <c r="X38" s="1319"/>
      <c r="Y38" s="1319"/>
      <c r="Z38" s="1319"/>
      <c r="AA38" s="1319"/>
      <c r="AB38" s="1319"/>
      <c r="AC38" s="263"/>
    </row>
    <row r="39" spans="4:30" ht="5.25" customHeight="1">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263"/>
    </row>
    <row r="40" spans="1:48" s="1" customFormat="1" ht="9.75" customHeight="1">
      <c r="A40" s="1307" t="str">
        <f>'交①'!$B$38</f>
        <v>Ver28-4</v>
      </c>
      <c r="B40" s="130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349" t="str">
        <f>+'交①'!$AH$38</f>
        <v>28S</v>
      </c>
      <c r="AC40" s="101"/>
      <c r="AD40" s="338"/>
      <c r="AE40" s="101"/>
      <c r="AF40" s="101"/>
      <c r="AG40" s="101"/>
      <c r="AH40" s="101"/>
      <c r="AI40" s="101"/>
      <c r="AJ40" s="101"/>
      <c r="AK40" s="101"/>
      <c r="AL40" s="101"/>
      <c r="AM40" s="101"/>
      <c r="AN40" s="231" t="e">
        <f>交①!#REF!</f>
        <v>#REF!</v>
      </c>
      <c r="AU40" s="93"/>
      <c r="AV40" s="93"/>
    </row>
    <row r="41" ht="13.5">
      <c r="AD41" s="101"/>
    </row>
    <row r="54" ht="12" customHeight="1">
      <c r="A54" s="290"/>
    </row>
    <row r="55" spans="1:2" ht="12" customHeight="1">
      <c r="A55" s="291" t="s">
        <v>349</v>
      </c>
      <c r="B55" s="288"/>
    </row>
    <row r="56" spans="1:2" ht="12" customHeight="1">
      <c r="A56" s="291"/>
      <c r="B56" s="288"/>
    </row>
    <row r="57" spans="1:2" ht="12" customHeight="1">
      <c r="A57" s="291" t="s">
        <v>350</v>
      </c>
      <c r="B57" s="288"/>
    </row>
    <row r="58" spans="1:2" ht="12" customHeight="1">
      <c r="A58" s="291" t="s">
        <v>351</v>
      </c>
      <c r="B58" s="288"/>
    </row>
    <row r="59" spans="1:2" ht="12" customHeight="1">
      <c r="A59" s="291" t="s">
        <v>352</v>
      </c>
      <c r="B59" s="288"/>
    </row>
    <row r="60" spans="1:2" ht="12" customHeight="1">
      <c r="A60" s="291" t="s">
        <v>353</v>
      </c>
      <c r="B60" s="288"/>
    </row>
    <row r="61" spans="1:2" ht="12" customHeight="1">
      <c r="A61" s="291" t="s">
        <v>354</v>
      </c>
      <c r="B61" s="288"/>
    </row>
    <row r="62" spans="1:2" ht="12" customHeight="1">
      <c r="A62" s="291" t="s">
        <v>355</v>
      </c>
      <c r="B62" s="288"/>
    </row>
    <row r="63" spans="1:2" ht="12" customHeight="1">
      <c r="A63" s="291" t="s">
        <v>356</v>
      </c>
      <c r="B63" s="288"/>
    </row>
    <row r="64" spans="1:2" ht="12" customHeight="1">
      <c r="A64" s="291" t="s">
        <v>357</v>
      </c>
      <c r="B64" s="288"/>
    </row>
    <row r="65" spans="1:2" ht="12" customHeight="1">
      <c r="A65" s="291" t="s">
        <v>358</v>
      </c>
      <c r="B65" s="288"/>
    </row>
    <row r="66" spans="1:2" ht="12" customHeight="1">
      <c r="A66" s="291" t="s">
        <v>359</v>
      </c>
      <c r="B66" s="288"/>
    </row>
    <row r="67" spans="1:2" ht="12" customHeight="1">
      <c r="A67" s="291" t="s">
        <v>360</v>
      </c>
      <c r="B67" s="288"/>
    </row>
    <row r="68" spans="1:2" ht="12" customHeight="1">
      <c r="A68" s="291" t="s">
        <v>361</v>
      </c>
      <c r="B68" s="288"/>
    </row>
    <row r="69" spans="1:2" ht="12" customHeight="1">
      <c r="A69" s="291" t="s">
        <v>362</v>
      </c>
      <c r="B69" s="288"/>
    </row>
    <row r="70" spans="1:2" ht="12" customHeight="1">
      <c r="A70" s="291" t="s">
        <v>363</v>
      </c>
      <c r="B70" s="288"/>
    </row>
    <row r="71" spans="1:2" ht="12" customHeight="1">
      <c r="A71" s="291" t="s">
        <v>364</v>
      </c>
      <c r="B71" s="288"/>
    </row>
    <row r="72" spans="1:2" ht="12" customHeight="1">
      <c r="A72" s="291" t="s">
        <v>365</v>
      </c>
      <c r="B72" s="288"/>
    </row>
    <row r="73" spans="1:2" ht="12" customHeight="1">
      <c r="A73" s="291" t="s">
        <v>366</v>
      </c>
      <c r="B73" s="288"/>
    </row>
    <row r="74" spans="1:2" ht="12" customHeight="1">
      <c r="A74" s="291" t="s">
        <v>367</v>
      </c>
      <c r="B74" s="288"/>
    </row>
    <row r="75" spans="1:2" ht="12" customHeight="1">
      <c r="A75" s="291" t="s">
        <v>368</v>
      </c>
      <c r="B75" s="288"/>
    </row>
    <row r="76" spans="1:2" ht="12" customHeight="1">
      <c r="A76" s="291" t="s">
        <v>369</v>
      </c>
      <c r="B76" s="288"/>
    </row>
    <row r="77" spans="1:2" ht="12" customHeight="1">
      <c r="A77" s="291" t="s">
        <v>370</v>
      </c>
      <c r="B77" s="288"/>
    </row>
    <row r="78" spans="1:2" ht="12" customHeight="1">
      <c r="A78" s="291" t="s">
        <v>371</v>
      </c>
      <c r="B78" s="288"/>
    </row>
    <row r="79" spans="1:2" ht="12" customHeight="1">
      <c r="A79" s="291" t="s">
        <v>372</v>
      </c>
      <c r="B79" s="288"/>
    </row>
    <row r="80" spans="1:2" ht="12" customHeight="1">
      <c r="A80" s="291" t="s">
        <v>373</v>
      </c>
      <c r="B80" s="288"/>
    </row>
    <row r="81" spans="1:2" ht="12" customHeight="1">
      <c r="A81" s="291" t="s">
        <v>374</v>
      </c>
      <c r="B81" s="288"/>
    </row>
    <row r="82" spans="1:2" ht="12" customHeight="1">
      <c r="A82" s="291" t="s">
        <v>375</v>
      </c>
      <c r="B82" s="288"/>
    </row>
    <row r="83" spans="1:2" ht="12" customHeight="1">
      <c r="A83" s="291" t="s">
        <v>376</v>
      </c>
      <c r="B83" s="288"/>
    </row>
    <row r="84" spans="1:2" ht="12" customHeight="1">
      <c r="A84" s="291" t="s">
        <v>377</v>
      </c>
      <c r="B84" s="288"/>
    </row>
    <row r="85" spans="1:2" ht="12" customHeight="1">
      <c r="A85" s="291" t="s">
        <v>378</v>
      </c>
      <c r="B85" s="288"/>
    </row>
    <row r="86" spans="1:2" ht="12" customHeight="1">
      <c r="A86" s="291" t="s">
        <v>379</v>
      </c>
      <c r="B86" s="288"/>
    </row>
    <row r="87" spans="1:2" ht="12" customHeight="1">
      <c r="A87" s="291" t="s">
        <v>380</v>
      </c>
      <c r="B87" s="288"/>
    </row>
    <row r="88" spans="1:2" ht="12" customHeight="1">
      <c r="A88" s="291" t="s">
        <v>381</v>
      </c>
      <c r="B88" s="288"/>
    </row>
    <row r="89" spans="1:2" ht="12" customHeight="1">
      <c r="A89" s="291" t="s">
        <v>382</v>
      </c>
      <c r="B89" s="288"/>
    </row>
    <row r="90" spans="1:2" ht="12" customHeight="1">
      <c r="A90" s="291" t="s">
        <v>383</v>
      </c>
      <c r="B90" s="288"/>
    </row>
    <row r="91" spans="1:2" ht="12" customHeight="1">
      <c r="A91" s="291" t="s">
        <v>384</v>
      </c>
      <c r="B91" s="288"/>
    </row>
    <row r="92" spans="1:2" ht="12" customHeight="1">
      <c r="A92" s="291" t="s">
        <v>385</v>
      </c>
      <c r="B92" s="288"/>
    </row>
    <row r="93" spans="1:2" ht="12" customHeight="1">
      <c r="A93" s="291" t="s">
        <v>386</v>
      </c>
      <c r="B93" s="288"/>
    </row>
    <row r="94" spans="1:2" ht="12" customHeight="1">
      <c r="A94" s="291" t="s">
        <v>387</v>
      </c>
      <c r="B94" s="288"/>
    </row>
    <row r="95" spans="1:2" ht="12" customHeight="1">
      <c r="A95" s="291" t="s">
        <v>388</v>
      </c>
      <c r="B95" s="288"/>
    </row>
    <row r="96" spans="1:2" ht="12" customHeight="1">
      <c r="A96" s="291" t="s">
        <v>389</v>
      </c>
      <c r="B96" s="288"/>
    </row>
    <row r="97" spans="1:2" ht="12" customHeight="1">
      <c r="A97" s="291" t="s">
        <v>390</v>
      </c>
      <c r="B97" s="288"/>
    </row>
    <row r="98" spans="1:2" ht="12" customHeight="1">
      <c r="A98" s="291" t="s">
        <v>391</v>
      </c>
      <c r="B98" s="288"/>
    </row>
    <row r="99" spans="1:2" ht="12" customHeight="1">
      <c r="A99" s="291" t="s">
        <v>392</v>
      </c>
      <c r="B99" s="288"/>
    </row>
    <row r="100" spans="1:2" ht="12" customHeight="1">
      <c r="A100" s="291" t="s">
        <v>393</v>
      </c>
      <c r="B100" s="288"/>
    </row>
    <row r="101" spans="1:2" ht="12" customHeight="1">
      <c r="A101" s="291" t="s">
        <v>394</v>
      </c>
      <c r="B101" s="288"/>
    </row>
    <row r="102" spans="1:2" ht="12" customHeight="1">
      <c r="A102" s="291" t="s">
        <v>395</v>
      </c>
      <c r="B102" s="288"/>
    </row>
    <row r="103" spans="1:2" ht="12" customHeight="1">
      <c r="A103" s="291" t="s">
        <v>396</v>
      </c>
      <c r="B103" s="288"/>
    </row>
    <row r="104" ht="12" customHeight="1">
      <c r="A104" s="290"/>
    </row>
    <row r="105" ht="13.5">
      <c r="A105" s="290"/>
    </row>
    <row r="106" ht="13.5">
      <c r="A106" s="290"/>
    </row>
  </sheetData>
  <sheetProtection password="8F89" sheet="1" formatCells="0" formatColumns="0" formatRows="0" selectLockedCells="1"/>
  <mergeCells count="32">
    <mergeCell ref="AD31:AD32"/>
    <mergeCell ref="D35:I35"/>
    <mergeCell ref="L26:U26"/>
    <mergeCell ref="V25:AB27"/>
    <mergeCell ref="K35:P35"/>
    <mergeCell ref="L32:AA32"/>
    <mergeCell ref="L34:Y34"/>
    <mergeCell ref="D30:I34"/>
    <mergeCell ref="L33:AB33"/>
    <mergeCell ref="M30:AB30"/>
    <mergeCell ref="V18:W18"/>
    <mergeCell ref="M24:AB24"/>
    <mergeCell ref="T18:U18"/>
    <mergeCell ref="A40:B40"/>
    <mergeCell ref="D38:AB38"/>
    <mergeCell ref="D24:I29"/>
    <mergeCell ref="T20:AB21"/>
    <mergeCell ref="D5:AB5"/>
    <mergeCell ref="L28:AB29"/>
    <mergeCell ref="X11:AA11"/>
    <mergeCell ref="D23:AC23"/>
    <mergeCell ref="N7:AB7"/>
    <mergeCell ref="T14:AB14"/>
    <mergeCell ref="T16:AB16"/>
    <mergeCell ref="X18:AA18"/>
    <mergeCell ref="D3:AB3"/>
    <mergeCell ref="D7:E7"/>
    <mergeCell ref="Q11:R11"/>
    <mergeCell ref="T11:U11"/>
    <mergeCell ref="V11:W11"/>
    <mergeCell ref="D6:AB6"/>
    <mergeCell ref="D8:E8"/>
  </mergeCells>
  <dataValidations count="3">
    <dataValidation type="list" allowBlank="1" showInputMessage="1" showErrorMessage="1" sqref="AE7 O10:O12 K26 K28">
      <formula1>"□,■"</formula1>
    </dataValidation>
    <dataValidation errorStyle="information" type="list" allowBlank="1" showInputMessage="1" showErrorMessage="1" prompt="リストから選択してください" error="不適切な記入です" sqref="T11:U11">
      <formula1>$A$54:$A$103</formula1>
    </dataValidation>
    <dataValidation errorStyle="information" type="list" allowBlank="1" showInputMessage="1" showErrorMessage="1" prompt="リストから選択してください" error="不適切な記入です" sqref="T18:U18">
      <formula1>$A$56:$A$103</formula1>
    </dataValidation>
  </dataValidations>
  <printOptions horizontalCentered="1" verticalCentered="1"/>
  <pageMargins left="0.3937007874015748" right="0.31496062992125984" top="0.5511811023622047" bottom="0.15748031496062992" header="0.31496062992125984" footer="0.2362204724409449"/>
  <pageSetup fitToHeight="1" fitToWidth="1"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CS50"/>
  <sheetViews>
    <sheetView showGridLines="0" view="pageBreakPreview" zoomScaleNormal="110" zoomScaleSheetLayoutView="100" zoomScalePageLayoutView="0" workbookViewId="0" topLeftCell="A1">
      <selection activeCell="G7" sqref="G7"/>
    </sheetView>
  </sheetViews>
  <sheetFormatPr defaultColWidth="13.7109375" defaultRowHeight="12"/>
  <cols>
    <col min="1" max="1" width="2.421875" style="1" customWidth="1"/>
    <col min="2" max="2" width="2.7109375" style="1" customWidth="1"/>
    <col min="3" max="4" width="7.7109375" style="1" customWidth="1"/>
    <col min="5" max="5" width="2.7109375" style="1" customWidth="1"/>
    <col min="6" max="8" width="3.7109375" style="1" customWidth="1"/>
    <col min="9" max="9" width="2.7109375" style="1" customWidth="1"/>
    <col min="10" max="12" width="3.7109375" style="1" customWidth="1"/>
    <col min="13" max="13" width="2.7109375" style="1" customWidth="1"/>
    <col min="14" max="16" width="3.7109375" style="1" customWidth="1"/>
    <col min="17" max="17" width="2.7109375" style="1" customWidth="1"/>
    <col min="18" max="20" width="3.7109375" style="1" customWidth="1"/>
    <col min="21" max="21" width="2.7109375" style="1" customWidth="1"/>
    <col min="22" max="24" width="3.7109375" style="1" customWidth="1"/>
    <col min="25" max="25" width="2.7109375" style="1" customWidth="1"/>
    <col min="26" max="28" width="3.7109375" style="1" customWidth="1"/>
    <col min="29" max="29" width="1.7109375" style="1" customWidth="1"/>
    <col min="30" max="51" width="7.7109375" style="1" customWidth="1"/>
    <col min="52" max="52" width="2.7109375" style="1" customWidth="1"/>
    <col min="53" max="97" width="6.7109375" style="1" hidden="1" customWidth="1"/>
    <col min="98" max="16384" width="13.7109375" style="1" customWidth="1"/>
  </cols>
  <sheetData>
    <row r="1" spans="1:30" ht="13.5" customHeight="1">
      <c r="A1" s="121"/>
      <c r="B1" s="122"/>
      <c r="C1" s="123"/>
      <c r="D1" s="124"/>
      <c r="E1" s="124"/>
      <c r="F1" s="124"/>
      <c r="G1" s="124"/>
      <c r="H1" s="124"/>
      <c r="J1" s="124"/>
      <c r="K1" s="124"/>
      <c r="L1" s="124"/>
      <c r="M1" s="124"/>
      <c r="N1" s="124"/>
      <c r="O1" s="124"/>
      <c r="P1" s="124"/>
      <c r="Q1" s="124"/>
      <c r="R1" s="124"/>
      <c r="S1" s="124"/>
      <c r="T1" s="124"/>
      <c r="U1" s="124"/>
      <c r="V1" s="124"/>
      <c r="W1" s="124"/>
      <c r="X1" s="124"/>
      <c r="Y1" s="124"/>
      <c r="Z1" s="124"/>
      <c r="AA1" s="124"/>
      <c r="AB1" s="124"/>
      <c r="AC1" s="82" t="s">
        <v>81</v>
      </c>
      <c r="AD1" s="82"/>
    </row>
    <row r="2" spans="1:97" ht="19.5" customHeight="1">
      <c r="A2" s="1415" t="s">
        <v>188</v>
      </c>
      <c r="B2" s="1415"/>
      <c r="C2" s="1415"/>
      <c r="D2" s="1415"/>
      <c r="E2" s="1415"/>
      <c r="F2" s="1415"/>
      <c r="G2" s="1415"/>
      <c r="H2" s="1415"/>
      <c r="I2" s="1415"/>
      <c r="J2" s="1415"/>
      <c r="K2" s="1415"/>
      <c r="L2" s="1415"/>
      <c r="M2" s="1415"/>
      <c r="N2" s="1415"/>
      <c r="O2" s="1415"/>
      <c r="P2" s="1415"/>
      <c r="Q2" s="1415"/>
      <c r="R2" s="1415"/>
      <c r="S2" s="1415"/>
      <c r="T2" s="1415"/>
      <c r="U2" s="1415"/>
      <c r="V2" s="1415"/>
      <c r="W2" s="1415"/>
      <c r="X2" s="1415"/>
      <c r="Y2" s="1415"/>
      <c r="Z2" s="1415"/>
      <c r="AA2" s="1415"/>
      <c r="AB2" s="1415"/>
      <c r="AC2" s="1415"/>
      <c r="BA2" s="557" t="s">
        <v>708</v>
      </c>
      <c r="BB2" s="528" t="s">
        <v>32</v>
      </c>
      <c r="BC2" s="529"/>
      <c r="BD2" s="529"/>
      <c r="BE2" s="529"/>
      <c r="BF2" s="529"/>
      <c r="BG2" s="529"/>
      <c r="BH2" s="529"/>
      <c r="BI2" s="529"/>
      <c r="BJ2" s="529"/>
      <c r="BK2" s="529"/>
      <c r="BL2" s="530"/>
      <c r="BM2" s="528" t="s">
        <v>408</v>
      </c>
      <c r="BN2" s="529"/>
      <c r="BO2" s="529"/>
      <c r="BP2" s="529"/>
      <c r="BQ2" s="529"/>
      <c r="BR2" s="529"/>
      <c r="BS2" s="529"/>
      <c r="BT2" s="529"/>
      <c r="BU2" s="529"/>
      <c r="BV2" s="529"/>
      <c r="BW2" s="530"/>
      <c r="BX2" s="749" t="s">
        <v>1047</v>
      </c>
      <c r="BY2" s="528" t="s">
        <v>717</v>
      </c>
      <c r="BZ2" s="529"/>
      <c r="CA2" s="529"/>
      <c r="CB2" s="597"/>
      <c r="CC2" s="530"/>
      <c r="CD2" s="528" t="s">
        <v>750</v>
      </c>
      <c r="CE2" s="529"/>
      <c r="CF2" s="529"/>
      <c r="CG2" s="530"/>
      <c r="CH2" s="528" t="s">
        <v>751</v>
      </c>
      <c r="CI2" s="529"/>
      <c r="CJ2" s="529"/>
      <c r="CK2" s="530"/>
      <c r="CL2" s="528" t="s">
        <v>752</v>
      </c>
      <c r="CM2" s="529"/>
      <c r="CN2" s="529"/>
      <c r="CO2" s="530"/>
      <c r="CP2" s="528" t="s">
        <v>753</v>
      </c>
      <c r="CQ2" s="529"/>
      <c r="CR2" s="529"/>
      <c r="CS2" s="530"/>
    </row>
    <row r="3" spans="1:97" ht="9.75" customHeight="1">
      <c r="A3" s="556"/>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BA3" s="558" t="s">
        <v>709</v>
      </c>
      <c r="BB3" s="531" t="s">
        <v>710</v>
      </c>
      <c r="BC3" s="532" t="s">
        <v>711</v>
      </c>
      <c r="BD3" s="532" t="s">
        <v>712</v>
      </c>
      <c r="BE3" s="532" t="s">
        <v>208</v>
      </c>
      <c r="BF3" s="532" t="s">
        <v>713</v>
      </c>
      <c r="BG3" s="532" t="s">
        <v>714</v>
      </c>
      <c r="BH3" s="532" t="s">
        <v>6</v>
      </c>
      <c r="BI3" s="532" t="s">
        <v>144</v>
      </c>
      <c r="BJ3" s="532" t="s">
        <v>715</v>
      </c>
      <c r="BK3" s="532" t="s">
        <v>15</v>
      </c>
      <c r="BL3" s="536" t="s">
        <v>716</v>
      </c>
      <c r="BM3" s="531" t="s">
        <v>710</v>
      </c>
      <c r="BN3" s="532" t="s">
        <v>711</v>
      </c>
      <c r="BO3" s="532" t="s">
        <v>712</v>
      </c>
      <c r="BP3" s="532" t="s">
        <v>208</v>
      </c>
      <c r="BQ3" s="532" t="s">
        <v>713</v>
      </c>
      <c r="BR3" s="532" t="s">
        <v>714</v>
      </c>
      <c r="BS3" s="532" t="s">
        <v>6</v>
      </c>
      <c r="BT3" s="532" t="s">
        <v>144</v>
      </c>
      <c r="BU3" s="532" t="s">
        <v>715</v>
      </c>
      <c r="BV3" s="532" t="s">
        <v>15</v>
      </c>
      <c r="BW3" s="536" t="s">
        <v>716</v>
      </c>
      <c r="BX3" s="750" t="s">
        <v>1049</v>
      </c>
      <c r="BY3" s="531" t="s">
        <v>718</v>
      </c>
      <c r="BZ3" s="532" t="s">
        <v>719</v>
      </c>
      <c r="CA3" s="532" t="s">
        <v>8</v>
      </c>
      <c r="CB3" s="598" t="s">
        <v>749</v>
      </c>
      <c r="CC3" s="536" t="s">
        <v>720</v>
      </c>
      <c r="CD3" s="531" t="s">
        <v>721</v>
      </c>
      <c r="CE3" s="532" t="s">
        <v>722</v>
      </c>
      <c r="CF3" s="532" t="s">
        <v>723</v>
      </c>
      <c r="CG3" s="536" t="s">
        <v>724</v>
      </c>
      <c r="CH3" s="531" t="s">
        <v>721</v>
      </c>
      <c r="CI3" s="532" t="s">
        <v>722</v>
      </c>
      <c r="CJ3" s="532" t="s">
        <v>723</v>
      </c>
      <c r="CK3" s="536" t="s">
        <v>724</v>
      </c>
      <c r="CL3" s="531" t="s">
        <v>721</v>
      </c>
      <c r="CM3" s="532" t="s">
        <v>722</v>
      </c>
      <c r="CN3" s="532" t="s">
        <v>723</v>
      </c>
      <c r="CO3" s="536" t="s">
        <v>724</v>
      </c>
      <c r="CP3" s="531" t="s">
        <v>721</v>
      </c>
      <c r="CQ3" s="532" t="s">
        <v>722</v>
      </c>
      <c r="CR3" s="532" t="s">
        <v>723</v>
      </c>
      <c r="CS3" s="536" t="s">
        <v>724</v>
      </c>
    </row>
    <row r="4" spans="1:97" ht="24" customHeight="1">
      <c r="A4" s="125"/>
      <c r="B4" s="1416" t="s">
        <v>234</v>
      </c>
      <c r="C4" s="1416"/>
      <c r="D4" s="1416"/>
      <c r="E4" s="1416"/>
      <c r="F4" s="1417"/>
      <c r="G4" s="1417"/>
      <c r="H4" s="1417"/>
      <c r="I4" s="1418">
        <f>IF(+'交①'!M14=0,"",+'交①'!M14)</f>
      </c>
      <c r="J4" s="1418"/>
      <c r="K4" s="1418"/>
      <c r="L4" s="1418"/>
      <c r="M4" s="1418"/>
      <c r="N4" s="1418"/>
      <c r="O4" s="1418"/>
      <c r="P4" s="1418"/>
      <c r="Q4" s="1418"/>
      <c r="R4" s="1418"/>
      <c r="S4" s="1418"/>
      <c r="T4" s="1418"/>
      <c r="U4" s="1418"/>
      <c r="V4" s="1418"/>
      <c r="W4" s="1418"/>
      <c r="X4" s="1418"/>
      <c r="Y4" s="1418"/>
      <c r="Z4" s="1418"/>
      <c r="AA4" s="1418"/>
      <c r="AB4" s="1418"/>
      <c r="AC4" s="126"/>
      <c r="BA4" s="559" t="str">
        <f>IF(G7&amp;J7="□■","有",IF(G7&amp;J7="■□","ﾅｼ","-"))</f>
        <v>-</v>
      </c>
      <c r="BB4" s="533" t="str">
        <f>IF(E10="","-",E10)</f>
        <v>-</v>
      </c>
      <c r="BC4" s="534" t="str">
        <f>IF(E11="","-",E11)</f>
        <v>-</v>
      </c>
      <c r="BD4" s="534" t="str">
        <f>IF(E12&amp;I12&amp;M12="■□□","国",IF(E12&amp;I12&amp;M12="□■□","ﾅｼ",IF(E12&amp;I12&amp;M12="□□■","UN","-")))</f>
        <v>-</v>
      </c>
      <c r="BE4" s="534" t="str">
        <f>IF(E13&amp;I13&amp;M13="■□□","済",IF(E13&amp;I13&amp;M13="□■□","中",IF(E13&amp;I13&amp;M13="□□■","検","-")))</f>
        <v>-</v>
      </c>
      <c r="BF4" s="534" t="str">
        <f>IF(E14="","-",E14)</f>
        <v>-</v>
      </c>
      <c r="BG4" s="534" t="str">
        <f>IF(E15&amp;I15&amp;M15="■□□","建",IF(E15&amp;I15&amp;M15="□■□","運",IF(E15&amp;I15&amp;M15="□□■","他","-")))</f>
        <v>-</v>
      </c>
      <c r="BH4" s="534" t="str">
        <f>IF(F16="","-",F16)</f>
        <v>-</v>
      </c>
      <c r="BI4" s="534" t="str">
        <f>IF(E17="","-",E17)</f>
        <v>-</v>
      </c>
      <c r="BJ4" s="534" t="str">
        <f>IF(E18="","-",E18)</f>
        <v>-</v>
      </c>
      <c r="BK4" s="534" t="str">
        <f>IF(E19="","-",E19)</f>
        <v>-</v>
      </c>
      <c r="BL4" s="535" t="str">
        <f>IF(E20="","-",E20)</f>
        <v>-</v>
      </c>
      <c r="BM4" s="533" t="str">
        <f>IF(Q10="","-",Q10)</f>
        <v>-</v>
      </c>
      <c r="BN4" s="534" t="str">
        <f>IF(Q11="","-",Q11)</f>
        <v>-</v>
      </c>
      <c r="BO4" s="534" t="str">
        <f>IF(Q12&amp;U12&amp;Y12="■□□","国",IF(Q12&amp;U12&amp;Y1="□■□","ﾅｼ",IF(Q12&amp;U12&amp;Y12="□□■","UN","-")))</f>
        <v>-</v>
      </c>
      <c r="BP4" s="534" t="str">
        <f>IF(Q13&amp;U13&amp;Y13="■□□","済",IF(Q13&amp;U13&amp;Y13="□■□","中",IF(Q13&amp;U13&amp;Y13="□□■","検","-")))</f>
        <v>-</v>
      </c>
      <c r="BQ4" s="534" t="str">
        <f>IF(Q14="","-",Q14)</f>
        <v>-</v>
      </c>
      <c r="BR4" s="534" t="str">
        <f>IF(Q15&amp;U15&amp;Y15="■□□","建",IF(Q15&amp;U15&amp;Y15="□■□","運",IF(Q15&amp;U15&amp;Y15="□□■","他","-")))</f>
        <v>-</v>
      </c>
      <c r="BS4" s="534" t="str">
        <f>IF(R16="","-",R16)</f>
        <v>-</v>
      </c>
      <c r="BT4" s="534" t="str">
        <f>IF(Q17="","-",Q17)</f>
        <v>-</v>
      </c>
      <c r="BU4" s="534" t="str">
        <f>IF(Q18="","-",Q18)</f>
        <v>-</v>
      </c>
      <c r="BV4" s="534" t="str">
        <f>IF(Q19="","-",Q19)</f>
        <v>-</v>
      </c>
      <c r="BW4" s="535" t="str">
        <f>IF(Q20="","-",Q20)</f>
        <v>-</v>
      </c>
      <c r="BX4" s="751" t="str">
        <f>IF(B30&amp;B31="□■","月",IF(B30&amp;B31="■□","ﾅｼ","-"))</f>
        <v>-</v>
      </c>
      <c r="BY4" s="533" t="str">
        <f>IF(E39="","-",E39)</f>
        <v>-</v>
      </c>
      <c r="BZ4" s="534" t="str">
        <f>IF(E40="","-",E40)</f>
        <v>-</v>
      </c>
      <c r="CA4" s="534" t="str">
        <f>IF(E41="","-",E41)</f>
        <v>-</v>
      </c>
      <c r="CB4" s="599">
        <f>SUM(BY4:CA4)</f>
        <v>0</v>
      </c>
      <c r="CC4" s="535" t="str">
        <f>IF(O39="","-",O39)</f>
        <v>-</v>
      </c>
      <c r="CD4" s="533" t="str">
        <f>+BA46</f>
        <v>-</v>
      </c>
      <c r="CE4" s="534" t="str">
        <f>+BB46</f>
        <v>-</v>
      </c>
      <c r="CF4" s="534" t="str">
        <f>+BC46</f>
        <v>-</v>
      </c>
      <c r="CG4" s="535" t="str">
        <f>+BD46</f>
        <v>-</v>
      </c>
      <c r="CH4" s="533" t="str">
        <f>+BA47</f>
        <v>-</v>
      </c>
      <c r="CI4" s="534" t="str">
        <f>+BB47</f>
        <v>-</v>
      </c>
      <c r="CJ4" s="534" t="str">
        <f>+BC47</f>
        <v>-</v>
      </c>
      <c r="CK4" s="535" t="str">
        <f>+BD47</f>
        <v>-</v>
      </c>
      <c r="CL4" s="533" t="str">
        <f>+BA48</f>
        <v>-</v>
      </c>
      <c r="CM4" s="534" t="str">
        <f>+BB48</f>
        <v>-</v>
      </c>
      <c r="CN4" s="534" t="str">
        <f>+BC48</f>
        <v>-</v>
      </c>
      <c r="CO4" s="535" t="str">
        <f>+BD48</f>
        <v>-</v>
      </c>
      <c r="CP4" s="533" t="str">
        <f>+BA49</f>
        <v>-</v>
      </c>
      <c r="CQ4" s="534" t="str">
        <f>+BB49</f>
        <v>-</v>
      </c>
      <c r="CR4" s="534" t="str">
        <f>+BC49</f>
        <v>-</v>
      </c>
      <c r="CS4" s="535" t="str">
        <f>+BD49</f>
        <v>-</v>
      </c>
    </row>
    <row r="5" spans="1:29" ht="7.5" customHeight="1">
      <c r="A5" s="121"/>
      <c r="B5" s="124"/>
      <c r="C5" s="127"/>
      <c r="D5" s="124"/>
      <c r="E5" s="128"/>
      <c r="F5" s="124"/>
      <c r="G5" s="124"/>
      <c r="H5" s="124"/>
      <c r="I5" s="124"/>
      <c r="J5" s="124"/>
      <c r="K5" s="124"/>
      <c r="L5" s="124"/>
      <c r="M5" s="124"/>
      <c r="N5" s="124"/>
      <c r="O5" s="124"/>
      <c r="P5" s="124"/>
      <c r="Q5" s="124"/>
      <c r="R5" s="124"/>
      <c r="S5" s="124"/>
      <c r="T5" s="124"/>
      <c r="U5" s="124"/>
      <c r="V5" s="124"/>
      <c r="W5" s="124"/>
      <c r="X5" s="124"/>
      <c r="Y5" s="124"/>
      <c r="Z5" s="124"/>
      <c r="AA5" s="124"/>
      <c r="AB5" s="124"/>
      <c r="AC5" s="124"/>
    </row>
    <row r="6" spans="1:29" ht="54" customHeight="1">
      <c r="A6" s="121"/>
      <c r="B6" s="1419" t="s">
        <v>706</v>
      </c>
      <c r="C6" s="1356"/>
      <c r="D6" s="1356"/>
      <c r="E6" s="1356"/>
      <c r="F6" s="1356"/>
      <c r="G6" s="1356"/>
      <c r="H6" s="1356"/>
      <c r="I6" s="1356"/>
      <c r="J6" s="1356"/>
      <c r="K6" s="1356"/>
      <c r="L6" s="1356"/>
      <c r="M6" s="1356"/>
      <c r="N6" s="1356"/>
      <c r="O6" s="1356"/>
      <c r="P6" s="1356"/>
      <c r="Q6" s="1356"/>
      <c r="R6" s="1356"/>
      <c r="S6" s="1356"/>
      <c r="T6" s="1356"/>
      <c r="U6" s="1356"/>
      <c r="V6" s="1356"/>
      <c r="W6" s="1356"/>
      <c r="X6" s="1356"/>
      <c r="Y6" s="1356"/>
      <c r="Z6" s="1356"/>
      <c r="AA6" s="1356"/>
      <c r="AB6" s="1356"/>
      <c r="AC6" s="124"/>
    </row>
    <row r="7" spans="1:29" ht="19.5" customHeight="1">
      <c r="A7" s="121"/>
      <c r="B7" s="1420" t="s">
        <v>707</v>
      </c>
      <c r="C7" s="1421"/>
      <c r="D7" s="1421"/>
      <c r="E7" s="1421"/>
      <c r="F7" s="1421"/>
      <c r="G7" s="518" t="s">
        <v>115</v>
      </c>
      <c r="H7" s="1412" t="s">
        <v>704</v>
      </c>
      <c r="I7" s="1412"/>
      <c r="J7" s="517" t="s">
        <v>115</v>
      </c>
      <c r="K7" s="1405" t="s">
        <v>705</v>
      </c>
      <c r="L7" s="1405"/>
      <c r="M7" s="1424" t="s">
        <v>71</v>
      </c>
      <c r="N7" s="1425"/>
      <c r="O7" s="1425"/>
      <c r="P7" s="1425"/>
      <c r="Q7" s="1425"/>
      <c r="R7" s="1425"/>
      <c r="S7" s="1425"/>
      <c r="T7" s="1425"/>
      <c r="U7" s="1425"/>
      <c r="V7" s="1425"/>
      <c r="W7" s="1425"/>
      <c r="X7" s="1425"/>
      <c r="Y7" s="1425"/>
      <c r="Z7" s="1425"/>
      <c r="AA7" s="1425"/>
      <c r="AB7" s="1426"/>
      <c r="AC7" s="124"/>
    </row>
    <row r="8" spans="1:29" ht="5.25" customHeight="1">
      <c r="A8" s="121"/>
      <c r="B8" s="1407"/>
      <c r="C8" s="1407"/>
      <c r="D8" s="1407"/>
      <c r="E8" s="1407"/>
      <c r="F8" s="1407"/>
      <c r="G8" s="1407"/>
      <c r="H8" s="1407"/>
      <c r="I8" s="1407"/>
      <c r="J8" s="1407"/>
      <c r="K8" s="1407"/>
      <c r="L8" s="1407"/>
      <c r="M8" s="1407"/>
      <c r="N8" s="1407"/>
      <c r="O8" s="1407"/>
      <c r="P8" s="1407"/>
      <c r="Q8" s="1407"/>
      <c r="R8" s="1407"/>
      <c r="S8" s="1407"/>
      <c r="T8" s="1407"/>
      <c r="U8" s="1407"/>
      <c r="V8" s="1407"/>
      <c r="W8" s="1407"/>
      <c r="X8" s="1407"/>
      <c r="Y8" s="1407"/>
      <c r="Z8" s="1407"/>
      <c r="AA8" s="1407"/>
      <c r="AB8" s="1407"/>
      <c r="AC8" s="124"/>
    </row>
    <row r="9" spans="1:29" ht="13.5" customHeight="1">
      <c r="A9" s="121"/>
      <c r="B9" s="1422"/>
      <c r="C9" s="1423"/>
      <c r="D9" s="1423"/>
      <c r="E9" s="1406" t="s">
        <v>227</v>
      </c>
      <c r="F9" s="1406"/>
      <c r="G9" s="1406"/>
      <c r="H9" s="1406"/>
      <c r="I9" s="1406"/>
      <c r="J9" s="1406"/>
      <c r="K9" s="1406"/>
      <c r="L9" s="1406"/>
      <c r="M9" s="1406"/>
      <c r="N9" s="1406"/>
      <c r="O9" s="1406"/>
      <c r="P9" s="1406"/>
      <c r="Q9" s="1406" t="s">
        <v>228</v>
      </c>
      <c r="R9" s="1406"/>
      <c r="S9" s="1406"/>
      <c r="T9" s="1406"/>
      <c r="U9" s="1406"/>
      <c r="V9" s="1406"/>
      <c r="W9" s="1406"/>
      <c r="X9" s="1406"/>
      <c r="Y9" s="1406"/>
      <c r="Z9" s="1406"/>
      <c r="AA9" s="1406"/>
      <c r="AB9" s="1406"/>
      <c r="AC9" s="124"/>
    </row>
    <row r="10" spans="1:29" ht="39" customHeight="1">
      <c r="A10" s="124"/>
      <c r="B10" s="1438" t="s">
        <v>226</v>
      </c>
      <c r="C10" s="1441" t="s">
        <v>220</v>
      </c>
      <c r="D10" s="1442"/>
      <c r="E10" s="1486"/>
      <c r="F10" s="1486"/>
      <c r="G10" s="1486"/>
      <c r="H10" s="1486"/>
      <c r="I10" s="1486"/>
      <c r="J10" s="1486"/>
      <c r="K10" s="1486"/>
      <c r="L10" s="1486"/>
      <c r="M10" s="1486"/>
      <c r="N10" s="1486"/>
      <c r="O10" s="1486"/>
      <c r="P10" s="1486"/>
      <c r="Q10" s="1486"/>
      <c r="R10" s="1486"/>
      <c r="S10" s="1486"/>
      <c r="T10" s="1486"/>
      <c r="U10" s="1486"/>
      <c r="V10" s="1486"/>
      <c r="W10" s="1486"/>
      <c r="X10" s="1486"/>
      <c r="Y10" s="1486"/>
      <c r="Z10" s="1486"/>
      <c r="AA10" s="1486"/>
      <c r="AB10" s="1486"/>
      <c r="AC10" s="124"/>
    </row>
    <row r="11" spans="1:29" ht="19.5" customHeight="1">
      <c r="A11" s="124"/>
      <c r="B11" s="1439"/>
      <c r="C11" s="1443" t="s">
        <v>221</v>
      </c>
      <c r="D11" s="1444"/>
      <c r="E11" s="1465"/>
      <c r="F11" s="1465"/>
      <c r="G11" s="1465"/>
      <c r="H11" s="1465"/>
      <c r="I11" s="1465"/>
      <c r="J11" s="1465"/>
      <c r="K11" s="1465"/>
      <c r="L11" s="1465"/>
      <c r="M11" s="1465"/>
      <c r="N11" s="1465"/>
      <c r="O11" s="1465"/>
      <c r="P11" s="1465"/>
      <c r="Q11" s="1465"/>
      <c r="R11" s="1465"/>
      <c r="S11" s="1465"/>
      <c r="T11" s="1465"/>
      <c r="U11" s="1465"/>
      <c r="V11" s="1465"/>
      <c r="W11" s="1465"/>
      <c r="X11" s="1465"/>
      <c r="Y11" s="1465"/>
      <c r="Z11" s="1465"/>
      <c r="AA11" s="1465"/>
      <c r="AB11" s="1465"/>
      <c r="AC11" s="124"/>
    </row>
    <row r="12" spans="1:29" ht="19.5" customHeight="1">
      <c r="A12" s="124"/>
      <c r="B12" s="1440"/>
      <c r="C12" s="1445" t="s">
        <v>153</v>
      </c>
      <c r="D12" s="1446"/>
      <c r="E12" s="519" t="s">
        <v>0</v>
      </c>
      <c r="F12" s="1432" t="s">
        <v>207</v>
      </c>
      <c r="G12" s="1432"/>
      <c r="H12" s="1432"/>
      <c r="I12" s="514" t="s">
        <v>0</v>
      </c>
      <c r="J12" s="1432" t="s">
        <v>211</v>
      </c>
      <c r="K12" s="1432"/>
      <c r="L12" s="1432"/>
      <c r="M12" s="514" t="s">
        <v>115</v>
      </c>
      <c r="N12" s="1432" t="s">
        <v>117</v>
      </c>
      <c r="O12" s="1432"/>
      <c r="P12" s="1432"/>
      <c r="Q12" s="519" t="s">
        <v>115</v>
      </c>
      <c r="R12" s="1433" t="s">
        <v>207</v>
      </c>
      <c r="S12" s="1433"/>
      <c r="T12" s="1433"/>
      <c r="U12" s="514" t="s">
        <v>0</v>
      </c>
      <c r="V12" s="1433" t="s">
        <v>212</v>
      </c>
      <c r="W12" s="1433"/>
      <c r="X12" s="1433"/>
      <c r="Y12" s="514" t="s">
        <v>115</v>
      </c>
      <c r="Z12" s="1432" t="s">
        <v>117</v>
      </c>
      <c r="AA12" s="1432"/>
      <c r="AB12" s="1436"/>
      <c r="AC12" s="124"/>
    </row>
    <row r="13" spans="1:29" ht="19.5" customHeight="1">
      <c r="A13" s="121"/>
      <c r="B13" s="1447" t="s">
        <v>222</v>
      </c>
      <c r="C13" s="1450" t="s">
        <v>208</v>
      </c>
      <c r="D13" s="1451"/>
      <c r="E13" s="519" t="s">
        <v>0</v>
      </c>
      <c r="F13" s="1432" t="s">
        <v>231</v>
      </c>
      <c r="G13" s="1432"/>
      <c r="H13" s="1432"/>
      <c r="I13" s="514" t="s">
        <v>0</v>
      </c>
      <c r="J13" s="1432" t="s">
        <v>230</v>
      </c>
      <c r="K13" s="1432"/>
      <c r="L13" s="1432"/>
      <c r="M13" s="514" t="s">
        <v>0</v>
      </c>
      <c r="N13" s="1432" t="s">
        <v>219</v>
      </c>
      <c r="O13" s="1432"/>
      <c r="P13" s="1432"/>
      <c r="Q13" s="519" t="s">
        <v>0</v>
      </c>
      <c r="R13" s="1433" t="s">
        <v>231</v>
      </c>
      <c r="S13" s="1433"/>
      <c r="T13" s="1433"/>
      <c r="U13" s="514" t="s">
        <v>0</v>
      </c>
      <c r="V13" s="1433" t="s">
        <v>230</v>
      </c>
      <c r="W13" s="1433"/>
      <c r="X13" s="1433"/>
      <c r="Y13" s="514" t="s">
        <v>0</v>
      </c>
      <c r="Z13" s="1432" t="s">
        <v>219</v>
      </c>
      <c r="AA13" s="1432"/>
      <c r="AB13" s="1436"/>
      <c r="AC13" s="124"/>
    </row>
    <row r="14" spans="1:29" ht="19.5" customHeight="1">
      <c r="A14" s="121"/>
      <c r="B14" s="1448"/>
      <c r="C14" s="1452" t="s">
        <v>267</v>
      </c>
      <c r="D14" s="1453"/>
      <c r="E14" s="1487"/>
      <c r="F14" s="1488"/>
      <c r="G14" s="1488"/>
      <c r="H14" s="1488"/>
      <c r="I14" s="1488"/>
      <c r="J14" s="1488"/>
      <c r="K14" s="1488"/>
      <c r="L14" s="1488"/>
      <c r="M14" s="1488"/>
      <c r="N14" s="1458" t="s">
        <v>2</v>
      </c>
      <c r="O14" s="1458"/>
      <c r="P14" s="1458"/>
      <c r="Q14" s="1487"/>
      <c r="R14" s="1488"/>
      <c r="S14" s="1488"/>
      <c r="T14" s="1488"/>
      <c r="U14" s="1488"/>
      <c r="V14" s="1488"/>
      <c r="W14" s="1488"/>
      <c r="X14" s="1488"/>
      <c r="Y14" s="1488"/>
      <c r="Z14" s="1458" t="s">
        <v>2</v>
      </c>
      <c r="AA14" s="1458"/>
      <c r="AB14" s="1461"/>
      <c r="AC14" s="124"/>
    </row>
    <row r="15" spans="1:29" ht="19.5" customHeight="1">
      <c r="A15" s="121"/>
      <c r="B15" s="1448"/>
      <c r="C15" s="1454" t="s">
        <v>223</v>
      </c>
      <c r="D15" s="1455"/>
      <c r="E15" s="521" t="s">
        <v>0</v>
      </c>
      <c r="F15" s="1437" t="s">
        <v>224</v>
      </c>
      <c r="G15" s="1437"/>
      <c r="H15" s="1437"/>
      <c r="I15" s="513" t="s">
        <v>0</v>
      </c>
      <c r="J15" s="1437" t="s">
        <v>225</v>
      </c>
      <c r="K15" s="1437"/>
      <c r="L15" s="1437"/>
      <c r="M15" s="513" t="s">
        <v>0</v>
      </c>
      <c r="N15" s="1459" t="s">
        <v>8</v>
      </c>
      <c r="O15" s="1459"/>
      <c r="P15" s="1459"/>
      <c r="Q15" s="521" t="s">
        <v>0</v>
      </c>
      <c r="R15" s="1437" t="s">
        <v>224</v>
      </c>
      <c r="S15" s="1437"/>
      <c r="T15" s="1437"/>
      <c r="U15" s="513" t="s">
        <v>0</v>
      </c>
      <c r="V15" s="1437" t="s">
        <v>225</v>
      </c>
      <c r="W15" s="1437"/>
      <c r="X15" s="1437"/>
      <c r="Y15" s="513" t="s">
        <v>0</v>
      </c>
      <c r="Z15" s="1459" t="s">
        <v>8</v>
      </c>
      <c r="AA15" s="1459"/>
      <c r="AB15" s="1460"/>
      <c r="AC15" s="124"/>
    </row>
    <row r="16" spans="1:29" ht="60.75" customHeight="1">
      <c r="A16" s="121"/>
      <c r="B16" s="1449"/>
      <c r="C16" s="1456"/>
      <c r="D16" s="1457"/>
      <c r="E16" s="520" t="s">
        <v>6</v>
      </c>
      <c r="F16" s="1428"/>
      <c r="G16" s="1429"/>
      <c r="H16" s="1429"/>
      <c r="I16" s="1429"/>
      <c r="J16" s="1429"/>
      <c r="K16" s="1429"/>
      <c r="L16" s="1429"/>
      <c r="M16" s="1429"/>
      <c r="N16" s="1429"/>
      <c r="O16" s="1429"/>
      <c r="P16" s="1429"/>
      <c r="Q16" s="520" t="s">
        <v>6</v>
      </c>
      <c r="R16" s="1428"/>
      <c r="S16" s="1429"/>
      <c r="T16" s="1429"/>
      <c r="U16" s="1429"/>
      <c r="V16" s="1429"/>
      <c r="W16" s="1429"/>
      <c r="X16" s="1429"/>
      <c r="Y16" s="1429"/>
      <c r="Z16" s="1429"/>
      <c r="AA16" s="1429"/>
      <c r="AB16" s="1466"/>
      <c r="AC16" s="124"/>
    </row>
    <row r="17" spans="1:29" ht="14.25" customHeight="1">
      <c r="A17" s="121"/>
      <c r="B17" s="1427" t="s">
        <v>144</v>
      </c>
      <c r="C17" s="1434" t="s">
        <v>229</v>
      </c>
      <c r="D17" s="1435"/>
      <c r="E17" s="1410"/>
      <c r="F17" s="1410"/>
      <c r="G17" s="1410"/>
      <c r="H17" s="1410"/>
      <c r="I17" s="1410"/>
      <c r="J17" s="1410"/>
      <c r="K17" s="1410"/>
      <c r="L17" s="1410"/>
      <c r="M17" s="1410"/>
      <c r="N17" s="1410"/>
      <c r="O17" s="1410"/>
      <c r="P17" s="1410"/>
      <c r="Q17" s="1410"/>
      <c r="R17" s="1410"/>
      <c r="S17" s="1410"/>
      <c r="T17" s="1410"/>
      <c r="U17" s="1410"/>
      <c r="V17" s="1410"/>
      <c r="W17" s="1410"/>
      <c r="X17" s="1410"/>
      <c r="Y17" s="1410"/>
      <c r="Z17" s="1410"/>
      <c r="AA17" s="1410"/>
      <c r="AB17" s="1410"/>
      <c r="AC17" s="124"/>
    </row>
    <row r="18" spans="1:29" ht="14.25" customHeight="1">
      <c r="A18" s="121"/>
      <c r="B18" s="1427"/>
      <c r="C18" s="1430" t="s">
        <v>146</v>
      </c>
      <c r="D18" s="1431"/>
      <c r="E18" s="1411"/>
      <c r="F18" s="1411"/>
      <c r="G18" s="1411"/>
      <c r="H18" s="1411"/>
      <c r="I18" s="1411"/>
      <c r="J18" s="1411"/>
      <c r="K18" s="1411"/>
      <c r="L18" s="1411"/>
      <c r="M18" s="1411"/>
      <c r="N18" s="1411"/>
      <c r="O18" s="1411"/>
      <c r="P18" s="1411"/>
      <c r="Q18" s="1411"/>
      <c r="R18" s="1411"/>
      <c r="S18" s="1411"/>
      <c r="T18" s="1411"/>
      <c r="U18" s="1411"/>
      <c r="V18" s="1411"/>
      <c r="W18" s="1411"/>
      <c r="X18" s="1411"/>
      <c r="Y18" s="1411"/>
      <c r="Z18" s="1411"/>
      <c r="AA18" s="1411"/>
      <c r="AB18" s="1411"/>
      <c r="AC18" s="124"/>
    </row>
    <row r="19" spans="1:38" ht="14.25" customHeight="1">
      <c r="A19" s="121"/>
      <c r="B19" s="1427"/>
      <c r="C19" s="1430" t="s">
        <v>145</v>
      </c>
      <c r="D19" s="1431"/>
      <c r="E19" s="1394"/>
      <c r="F19" s="1394"/>
      <c r="G19" s="1394"/>
      <c r="H19" s="1394"/>
      <c r="I19" s="1394"/>
      <c r="J19" s="1394"/>
      <c r="K19" s="1394"/>
      <c r="L19" s="1394"/>
      <c r="M19" s="1394"/>
      <c r="N19" s="1394"/>
      <c r="O19" s="1394"/>
      <c r="P19" s="1394"/>
      <c r="Q19" s="1394"/>
      <c r="R19" s="1394"/>
      <c r="S19" s="1394"/>
      <c r="T19" s="1394"/>
      <c r="U19" s="1394"/>
      <c r="V19" s="1394"/>
      <c r="W19" s="1394"/>
      <c r="X19" s="1394"/>
      <c r="Y19" s="1394"/>
      <c r="Z19" s="1394"/>
      <c r="AA19" s="1394"/>
      <c r="AB19" s="1394"/>
      <c r="AC19" s="124"/>
      <c r="AL19" s="129"/>
    </row>
    <row r="20" spans="1:38" ht="14.25" customHeight="1">
      <c r="A20" s="121"/>
      <c r="B20" s="1427"/>
      <c r="C20" s="1408" t="s">
        <v>147</v>
      </c>
      <c r="D20" s="1409"/>
      <c r="E20" s="1396"/>
      <c r="F20" s="1396"/>
      <c r="G20" s="1396"/>
      <c r="H20" s="1396"/>
      <c r="I20" s="1396"/>
      <c r="J20" s="1396"/>
      <c r="K20" s="1396"/>
      <c r="L20" s="1396"/>
      <c r="M20" s="1396"/>
      <c r="N20" s="1396"/>
      <c r="O20" s="1396"/>
      <c r="P20" s="1396"/>
      <c r="Q20" s="1396"/>
      <c r="R20" s="1396"/>
      <c r="S20" s="1396"/>
      <c r="T20" s="1396"/>
      <c r="U20" s="1396"/>
      <c r="V20" s="1396"/>
      <c r="W20" s="1396"/>
      <c r="X20" s="1396"/>
      <c r="Y20" s="1396"/>
      <c r="Z20" s="1396"/>
      <c r="AA20" s="1396"/>
      <c r="AB20" s="1396"/>
      <c r="AC20" s="124"/>
      <c r="AL20" s="5"/>
    </row>
    <row r="21" spans="1:38" ht="3.75" customHeight="1">
      <c r="A21" s="130"/>
      <c r="B21" s="131"/>
      <c r="C21" s="132"/>
      <c r="D21" s="132"/>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24"/>
      <c r="AL21" s="5"/>
    </row>
    <row r="22" spans="1:29" ht="51" customHeight="1">
      <c r="A22" s="130"/>
      <c r="B22" s="1379" t="s">
        <v>152</v>
      </c>
      <c r="C22" s="1384"/>
      <c r="D22" s="1385"/>
      <c r="E22" s="1380"/>
      <c r="F22" s="1381"/>
      <c r="G22" s="1381"/>
      <c r="H22" s="1381"/>
      <c r="I22" s="1381"/>
      <c r="J22" s="1381"/>
      <c r="K22" s="1381"/>
      <c r="L22" s="1381"/>
      <c r="M22" s="1381"/>
      <c r="N22" s="1381"/>
      <c r="O22" s="1381"/>
      <c r="P22" s="1381"/>
      <c r="Q22" s="1380"/>
      <c r="R22" s="1381"/>
      <c r="S22" s="1381"/>
      <c r="T22" s="1381"/>
      <c r="U22" s="1381"/>
      <c r="V22" s="1381"/>
      <c r="W22" s="1381"/>
      <c r="X22" s="1381"/>
      <c r="Y22" s="1381"/>
      <c r="Z22" s="1381"/>
      <c r="AA22" s="1381"/>
      <c r="AB22" s="1381"/>
      <c r="AC22" s="124"/>
    </row>
    <row r="23" spans="1:38" ht="14.25" customHeight="1">
      <c r="A23" s="130"/>
      <c r="B23" s="1379"/>
      <c r="C23" s="1382"/>
      <c r="D23" s="1383"/>
      <c r="E23" s="1386"/>
      <c r="F23" s="1387"/>
      <c r="G23" s="1387"/>
      <c r="H23" s="1387"/>
      <c r="I23" s="1387"/>
      <c r="J23" s="1387"/>
      <c r="K23" s="1387"/>
      <c r="L23" s="1387"/>
      <c r="M23" s="1387"/>
      <c r="N23" s="1387"/>
      <c r="O23" s="1387"/>
      <c r="P23" s="1387"/>
      <c r="Q23" s="1386"/>
      <c r="R23" s="1387"/>
      <c r="S23" s="1387"/>
      <c r="T23" s="1387"/>
      <c r="U23" s="1387"/>
      <c r="V23" s="1387"/>
      <c r="W23" s="1387"/>
      <c r="X23" s="1387"/>
      <c r="Y23" s="1387"/>
      <c r="Z23" s="1387"/>
      <c r="AA23" s="1387"/>
      <c r="AB23" s="1395"/>
      <c r="AC23" s="124"/>
      <c r="AL23" s="5"/>
    </row>
    <row r="24" spans="1:38" ht="30" customHeight="1">
      <c r="A24" s="130"/>
      <c r="B24" s="1379"/>
      <c r="C24" s="1371"/>
      <c r="D24" s="1372"/>
      <c r="E24" s="1373"/>
      <c r="F24" s="1374"/>
      <c r="G24" s="1374"/>
      <c r="H24" s="1374"/>
      <c r="I24" s="1374"/>
      <c r="J24" s="1374"/>
      <c r="K24" s="1374"/>
      <c r="L24" s="1374"/>
      <c r="M24" s="1374"/>
      <c r="N24" s="1374"/>
      <c r="O24" s="1374"/>
      <c r="P24" s="1374"/>
      <c r="Q24" s="1373"/>
      <c r="R24" s="1374"/>
      <c r="S24" s="1374"/>
      <c r="T24" s="1374"/>
      <c r="U24" s="1374"/>
      <c r="V24" s="1374"/>
      <c r="W24" s="1374"/>
      <c r="X24" s="1374"/>
      <c r="Y24" s="1374"/>
      <c r="Z24" s="1374"/>
      <c r="AA24" s="1374"/>
      <c r="AB24" s="1375"/>
      <c r="AC24" s="124"/>
      <c r="AL24" s="5"/>
    </row>
    <row r="25" spans="1:31" ht="3.75" customHeight="1">
      <c r="A25" s="121"/>
      <c r="B25" s="134"/>
      <c r="C25" s="132"/>
      <c r="D25" s="132"/>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5"/>
      <c r="AD25" s="136"/>
      <c r="AE25" s="136"/>
    </row>
    <row r="26" spans="1:31" ht="12" customHeight="1">
      <c r="A26" s="121"/>
      <c r="B26" s="1376" t="s">
        <v>151</v>
      </c>
      <c r="C26" s="1376"/>
      <c r="D26" s="1376"/>
      <c r="E26" s="1376"/>
      <c r="F26" s="1376"/>
      <c r="G26" s="1376"/>
      <c r="H26" s="1376"/>
      <c r="I26" s="1376"/>
      <c r="J26" s="1376"/>
      <c r="K26" s="1376"/>
      <c r="L26" s="1376"/>
      <c r="M26" s="1376"/>
      <c r="N26" s="1376"/>
      <c r="O26" s="1376"/>
      <c r="P26" s="1376"/>
      <c r="Q26" s="1376"/>
      <c r="R26" s="1376"/>
      <c r="S26" s="1376"/>
      <c r="T26" s="1376"/>
      <c r="U26" s="1376"/>
      <c r="V26" s="1376"/>
      <c r="W26" s="1376"/>
      <c r="X26" s="1376"/>
      <c r="Y26" s="1376"/>
      <c r="Z26" s="1376"/>
      <c r="AA26" s="1376"/>
      <c r="AB26" s="1376"/>
      <c r="AC26" s="135"/>
      <c r="AD26" s="136"/>
      <c r="AE26" s="136"/>
    </row>
    <row r="27" spans="1:29" ht="12" customHeight="1">
      <c r="A27" s="121"/>
      <c r="B27" s="1376" t="s">
        <v>240</v>
      </c>
      <c r="C27" s="1377"/>
      <c r="D27" s="1377"/>
      <c r="E27" s="1377"/>
      <c r="F27" s="1377"/>
      <c r="G27" s="1377"/>
      <c r="H27" s="1377"/>
      <c r="I27" s="1377"/>
      <c r="J27" s="1377"/>
      <c r="K27" s="1377"/>
      <c r="L27" s="1377"/>
      <c r="M27" s="1377"/>
      <c r="N27" s="1377"/>
      <c r="O27" s="1377"/>
      <c r="P27" s="1377"/>
      <c r="Q27" s="1377"/>
      <c r="R27" s="1377"/>
      <c r="S27" s="1377"/>
      <c r="T27" s="1377"/>
      <c r="U27" s="1377"/>
      <c r="V27" s="1377"/>
      <c r="W27" s="1377"/>
      <c r="X27" s="1377"/>
      <c r="Y27" s="1378"/>
      <c r="Z27" s="1378"/>
      <c r="AA27" s="1378"/>
      <c r="AB27" s="1378"/>
      <c r="AC27" s="124"/>
    </row>
    <row r="28" spans="1:38" s="4" customFormat="1" ht="9.75" customHeight="1">
      <c r="A28" s="121"/>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8"/>
      <c r="Z28" s="138"/>
      <c r="AA28" s="138"/>
      <c r="AB28" s="138"/>
      <c r="AC28" s="121"/>
      <c r="AL28" s="6"/>
    </row>
    <row r="29" spans="1:29" ht="15" customHeight="1">
      <c r="A29" s="121"/>
      <c r="B29" s="1326" t="s">
        <v>83</v>
      </c>
      <c r="C29" s="1326"/>
      <c r="D29" s="1326"/>
      <c r="E29" s="1326"/>
      <c r="F29" s="752">
        <f>IF(AND(B35="■",B30&amp;B31="□□"),"（どちらかに■をつけ家賃の前払金について宣言すること)","")</f>
      </c>
      <c r="G29" s="679"/>
      <c r="H29" s="679"/>
      <c r="I29" s="679"/>
      <c r="J29" s="679"/>
      <c r="K29" s="679"/>
      <c r="L29" s="679"/>
      <c r="M29" s="679"/>
      <c r="N29" s="679"/>
      <c r="O29" s="679"/>
      <c r="P29" s="679"/>
      <c r="Q29" s="679"/>
      <c r="R29" s="679"/>
      <c r="S29" s="679"/>
      <c r="T29" s="679"/>
      <c r="U29" s="679"/>
      <c r="V29" s="679"/>
      <c r="W29" s="679"/>
      <c r="X29" s="679"/>
      <c r="Y29" s="679"/>
      <c r="Z29" s="679"/>
      <c r="AA29" s="679"/>
      <c r="AB29" s="679"/>
      <c r="AC29" s="124"/>
    </row>
    <row r="30" spans="1:29" ht="15" customHeight="1">
      <c r="A30" s="121"/>
      <c r="B30" s="515" t="s">
        <v>115</v>
      </c>
      <c r="C30" s="1388" t="s">
        <v>72</v>
      </c>
      <c r="D30" s="1388"/>
      <c r="E30" s="1388"/>
      <c r="F30" s="1388"/>
      <c r="G30" s="1388"/>
      <c r="H30" s="1388"/>
      <c r="I30" s="1388"/>
      <c r="J30" s="1388"/>
      <c r="K30" s="1388"/>
      <c r="L30" s="1388"/>
      <c r="M30" s="1388"/>
      <c r="N30" s="1388"/>
      <c r="O30" s="1388"/>
      <c r="P30" s="1388"/>
      <c r="Q30" s="1388"/>
      <c r="R30" s="1388"/>
      <c r="S30" s="1388"/>
      <c r="T30" s="1388"/>
      <c r="U30" s="1388"/>
      <c r="V30" s="1388"/>
      <c r="W30" s="1388"/>
      <c r="X30" s="1388"/>
      <c r="Y30" s="1389"/>
      <c r="Z30" s="1389"/>
      <c r="AA30" s="1389"/>
      <c r="AB30" s="1389"/>
      <c r="AC30" s="124"/>
    </row>
    <row r="31" spans="1:29" ht="15" customHeight="1">
      <c r="A31" s="121"/>
      <c r="B31" s="515" t="s">
        <v>115</v>
      </c>
      <c r="C31" s="1388" t="s">
        <v>73</v>
      </c>
      <c r="D31" s="1388"/>
      <c r="E31" s="1388"/>
      <c r="F31" s="1388"/>
      <c r="G31" s="1388"/>
      <c r="H31" s="1388"/>
      <c r="I31" s="1388"/>
      <c r="J31" s="1388"/>
      <c r="K31" s="1388"/>
      <c r="L31" s="1388"/>
      <c r="M31" s="1388"/>
      <c r="N31" s="1388"/>
      <c r="O31" s="1388"/>
      <c r="P31" s="1388"/>
      <c r="Q31" s="1388"/>
      <c r="R31" s="1388"/>
      <c r="S31" s="1388"/>
      <c r="T31" s="1388"/>
      <c r="U31" s="1388"/>
      <c r="V31" s="1388"/>
      <c r="W31" s="1388"/>
      <c r="X31" s="1388"/>
      <c r="Y31" s="1389"/>
      <c r="Z31" s="1389"/>
      <c r="AA31" s="1389"/>
      <c r="AB31" s="1389"/>
      <c r="AC31" s="124"/>
    </row>
    <row r="32" spans="1:29" ht="8.25" customHeight="1">
      <c r="A32" s="139"/>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row>
    <row r="33" spans="1:29" ht="15" customHeight="1">
      <c r="A33" s="121"/>
      <c r="B33" s="1326" t="s">
        <v>102</v>
      </c>
      <c r="C33" s="1326"/>
      <c r="D33" s="1326"/>
      <c r="E33" s="1326"/>
      <c r="F33" s="1326"/>
      <c r="G33" s="1326"/>
      <c r="H33" s="1326"/>
      <c r="I33" s="1326"/>
      <c r="J33" s="1326"/>
      <c r="K33" s="1326"/>
      <c r="L33" s="752" t="str">
        <f>IF(B35="□","（■をつけ10年を超える維持を宣言すること)","")</f>
        <v>（■をつけ10年を超える維持を宣言すること)</v>
      </c>
      <c r="M33" s="679"/>
      <c r="N33" s="679"/>
      <c r="O33" s="679"/>
      <c r="P33" s="679"/>
      <c r="Q33" s="679"/>
      <c r="R33" s="679"/>
      <c r="S33" s="679"/>
      <c r="T33" s="679"/>
      <c r="U33" s="679"/>
      <c r="V33" s="679"/>
      <c r="W33" s="679"/>
      <c r="X33" s="679"/>
      <c r="Y33" s="679"/>
      <c r="Z33" s="679"/>
      <c r="AA33" s="679"/>
      <c r="AB33" s="679"/>
      <c r="AC33" s="124"/>
    </row>
    <row r="34" spans="1:29" ht="9.75" customHeight="1">
      <c r="A34" s="121"/>
      <c r="B34" s="523"/>
      <c r="C34" s="1397" t="s">
        <v>47</v>
      </c>
      <c r="D34" s="1398"/>
      <c r="E34" s="1398"/>
      <c r="F34" s="1398"/>
      <c r="G34" s="1398"/>
      <c r="H34" s="1398"/>
      <c r="I34" s="1398"/>
      <c r="J34" s="1398"/>
      <c r="K34" s="1398"/>
      <c r="L34" s="1398"/>
      <c r="M34" s="1398"/>
      <c r="N34" s="1398"/>
      <c r="O34" s="1398"/>
      <c r="P34" s="1398"/>
      <c r="Q34" s="1398"/>
      <c r="R34" s="1398"/>
      <c r="S34" s="1398"/>
      <c r="T34" s="1398"/>
      <c r="U34" s="1398"/>
      <c r="V34" s="1398"/>
      <c r="W34" s="1398"/>
      <c r="X34" s="1398"/>
      <c r="Y34" s="1398"/>
      <c r="Z34" s="1398"/>
      <c r="AA34" s="1398"/>
      <c r="AB34" s="1399"/>
      <c r="AC34" s="124"/>
    </row>
    <row r="35" spans="1:29" ht="11.25" customHeight="1">
      <c r="A35" s="121"/>
      <c r="B35" s="516" t="s">
        <v>115</v>
      </c>
      <c r="C35" s="1400"/>
      <c r="D35" s="1401"/>
      <c r="E35" s="1401"/>
      <c r="F35" s="1401"/>
      <c r="G35" s="1401"/>
      <c r="H35" s="1401"/>
      <c r="I35" s="1401"/>
      <c r="J35" s="1401"/>
      <c r="K35" s="1401"/>
      <c r="L35" s="1401"/>
      <c r="M35" s="1401"/>
      <c r="N35" s="1401"/>
      <c r="O35" s="1401"/>
      <c r="P35" s="1401"/>
      <c r="Q35" s="1401"/>
      <c r="R35" s="1401"/>
      <c r="S35" s="1401"/>
      <c r="T35" s="1401"/>
      <c r="U35" s="1401"/>
      <c r="V35" s="1401"/>
      <c r="W35" s="1401"/>
      <c r="X35" s="1401"/>
      <c r="Y35" s="1401"/>
      <c r="Z35" s="1401"/>
      <c r="AA35" s="1401"/>
      <c r="AB35" s="1402"/>
      <c r="AC35" s="124"/>
    </row>
    <row r="36" spans="1:29" ht="8.25" customHeight="1">
      <c r="A36" s="121"/>
      <c r="B36" s="522"/>
      <c r="C36" s="1403"/>
      <c r="D36" s="1356"/>
      <c r="E36" s="1356"/>
      <c r="F36" s="1356"/>
      <c r="G36" s="1356"/>
      <c r="H36" s="1356"/>
      <c r="I36" s="1356"/>
      <c r="J36" s="1356"/>
      <c r="K36" s="1356"/>
      <c r="L36" s="1356"/>
      <c r="M36" s="1356"/>
      <c r="N36" s="1356"/>
      <c r="O36" s="1356"/>
      <c r="P36" s="1356"/>
      <c r="Q36" s="1356"/>
      <c r="R36" s="1356"/>
      <c r="S36" s="1356"/>
      <c r="T36" s="1356"/>
      <c r="U36" s="1356"/>
      <c r="V36" s="1356"/>
      <c r="W36" s="1356"/>
      <c r="X36" s="1356"/>
      <c r="Y36" s="1356"/>
      <c r="Z36" s="1356"/>
      <c r="AA36" s="1356"/>
      <c r="AB36" s="1404"/>
      <c r="AC36" s="124"/>
    </row>
    <row r="37" spans="1:29" ht="10.5" customHeight="1">
      <c r="A37" s="121"/>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row>
    <row r="38" spans="1:29" ht="15" customHeight="1">
      <c r="A38" s="121"/>
      <c r="B38" s="1326" t="s">
        <v>103</v>
      </c>
      <c r="C38" s="1356"/>
      <c r="D38" s="1356"/>
      <c r="E38" s="1356"/>
      <c r="F38" s="1356"/>
      <c r="G38" s="1356"/>
      <c r="H38" s="1356"/>
      <c r="I38" s="1356"/>
      <c r="J38" s="1356"/>
      <c r="K38" s="1401"/>
      <c r="L38" s="1401"/>
      <c r="M38" s="1401"/>
      <c r="N38" s="1401"/>
      <c r="O38" s="1401"/>
      <c r="P38" s="1401"/>
      <c r="Q38" s="1401"/>
      <c r="R38" s="1401"/>
      <c r="S38" s="1401"/>
      <c r="T38" s="1401"/>
      <c r="U38" s="1401"/>
      <c r="V38" s="1401"/>
      <c r="W38" s="1401"/>
      <c r="X38" s="1401"/>
      <c r="Y38" s="1401"/>
      <c r="Z38" s="1401"/>
      <c r="AA38" s="1401"/>
      <c r="AB38" s="1401"/>
      <c r="AC38" s="124"/>
    </row>
    <row r="39" spans="1:28" ht="13.5" customHeight="1">
      <c r="A39" s="121"/>
      <c r="B39" s="1331" t="s">
        <v>63</v>
      </c>
      <c r="C39" s="1332"/>
      <c r="D39" s="1332"/>
      <c r="E39" s="1354"/>
      <c r="F39" s="1355"/>
      <c r="G39" s="1355"/>
      <c r="H39" s="1355"/>
      <c r="I39" s="1413" t="s">
        <v>64</v>
      </c>
      <c r="J39" s="1414"/>
      <c r="K39" s="140"/>
      <c r="L39" s="1335" t="s">
        <v>596</v>
      </c>
      <c r="M39" s="1336"/>
      <c r="N39" s="1337"/>
      <c r="O39" s="1469"/>
      <c r="P39" s="1470"/>
      <c r="Q39" s="1470"/>
      <c r="R39" s="1470"/>
      <c r="S39" s="1470"/>
      <c r="T39" s="1470"/>
      <c r="U39" s="1470"/>
      <c r="V39" s="1470"/>
      <c r="W39" s="1470"/>
      <c r="X39" s="1470"/>
      <c r="Y39" s="1470"/>
      <c r="Z39" s="1470"/>
      <c r="AA39" s="1470"/>
      <c r="AB39" s="1471"/>
    </row>
    <row r="40" spans="1:28" ht="13.5" customHeight="1">
      <c r="A40" s="124"/>
      <c r="B40" s="1390" t="s">
        <v>551</v>
      </c>
      <c r="C40" s="1391"/>
      <c r="D40" s="1391"/>
      <c r="E40" s="1359"/>
      <c r="F40" s="1360"/>
      <c r="G40" s="1360"/>
      <c r="H40" s="1360"/>
      <c r="I40" s="1363" t="s">
        <v>64</v>
      </c>
      <c r="J40" s="1364"/>
      <c r="K40" s="140"/>
      <c r="L40" s="1338"/>
      <c r="M40" s="1339"/>
      <c r="N40" s="1340"/>
      <c r="O40" s="1472"/>
      <c r="P40" s="1473"/>
      <c r="Q40" s="1473"/>
      <c r="R40" s="1473"/>
      <c r="S40" s="1473"/>
      <c r="T40" s="1473"/>
      <c r="U40" s="1473"/>
      <c r="V40" s="1473"/>
      <c r="W40" s="1473"/>
      <c r="X40" s="1473"/>
      <c r="Y40" s="1473"/>
      <c r="Z40" s="1473"/>
      <c r="AA40" s="1473"/>
      <c r="AB40" s="1474"/>
    </row>
    <row r="41" spans="1:28" ht="13.5" customHeight="1">
      <c r="A41" s="124"/>
      <c r="B41" s="1357" t="s">
        <v>552</v>
      </c>
      <c r="C41" s="1358"/>
      <c r="D41" s="1358"/>
      <c r="E41" s="1361"/>
      <c r="F41" s="1362"/>
      <c r="G41" s="1362"/>
      <c r="H41" s="1362"/>
      <c r="I41" s="1333" t="s">
        <v>64</v>
      </c>
      <c r="J41" s="1334"/>
      <c r="K41" s="141"/>
      <c r="L41" s="1338"/>
      <c r="M41" s="1339"/>
      <c r="N41" s="1340"/>
      <c r="O41" s="1472"/>
      <c r="P41" s="1473"/>
      <c r="Q41" s="1473"/>
      <c r="R41" s="1473"/>
      <c r="S41" s="1473"/>
      <c r="T41" s="1473"/>
      <c r="U41" s="1473"/>
      <c r="V41" s="1473"/>
      <c r="W41" s="1473"/>
      <c r="X41" s="1473"/>
      <c r="Y41" s="1473"/>
      <c r="Z41" s="1473"/>
      <c r="AA41" s="1473"/>
      <c r="AB41" s="1474"/>
    </row>
    <row r="42" spans="1:28" ht="13.5" customHeight="1">
      <c r="A42" s="124"/>
      <c r="B42" s="1392" t="s">
        <v>553</v>
      </c>
      <c r="C42" s="1393"/>
      <c r="D42" s="1393"/>
      <c r="E42" s="1467">
        <f>E39+E40+E41</f>
        <v>0</v>
      </c>
      <c r="F42" s="1468"/>
      <c r="G42" s="1468"/>
      <c r="H42" s="1468"/>
      <c r="I42" s="1367" t="s">
        <v>64</v>
      </c>
      <c r="J42" s="1368"/>
      <c r="K42" s="142"/>
      <c r="L42" s="1341"/>
      <c r="M42" s="1342"/>
      <c r="N42" s="1343"/>
      <c r="O42" s="1475"/>
      <c r="P42" s="1476"/>
      <c r="Q42" s="1476"/>
      <c r="R42" s="1476"/>
      <c r="S42" s="1476"/>
      <c r="T42" s="1476"/>
      <c r="U42" s="1476"/>
      <c r="V42" s="1476"/>
      <c r="W42" s="1476"/>
      <c r="X42" s="1476"/>
      <c r="Y42" s="1476"/>
      <c r="Z42" s="1476"/>
      <c r="AA42" s="1476"/>
      <c r="AB42" s="1477"/>
    </row>
    <row r="43" spans="1:29" ht="19.5" customHeight="1">
      <c r="A43" s="124"/>
      <c r="B43" s="555" t="s">
        <v>284</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row>
    <row r="44" spans="1:29" ht="15" customHeight="1">
      <c r="A44" s="124"/>
      <c r="B44" s="1326" t="s">
        <v>104</v>
      </c>
      <c r="C44" s="1356"/>
      <c r="D44" s="1356"/>
      <c r="E44" s="1356"/>
      <c r="F44" s="1356"/>
      <c r="G44" s="1356"/>
      <c r="H44" s="1356"/>
      <c r="I44" s="1356"/>
      <c r="J44" s="1356"/>
      <c r="K44" s="1356"/>
      <c r="L44" s="1356"/>
      <c r="M44" s="1356"/>
      <c r="N44" s="1356"/>
      <c r="O44" s="1356"/>
      <c r="P44" s="1356"/>
      <c r="Q44" s="1356"/>
      <c r="R44" s="1356"/>
      <c r="S44" s="1356"/>
      <c r="T44" s="1356"/>
      <c r="U44" s="1356"/>
      <c r="V44" s="1356"/>
      <c r="W44" s="1356"/>
      <c r="X44" s="1356"/>
      <c r="Y44" s="1356"/>
      <c r="Z44" s="1356"/>
      <c r="AA44" s="1356"/>
      <c r="AB44" s="1356"/>
      <c r="AC44" s="124"/>
    </row>
    <row r="45" spans="1:29" ht="14.25" customHeight="1">
      <c r="A45" s="124"/>
      <c r="B45" s="1353" t="s">
        <v>75</v>
      </c>
      <c r="C45" s="1353"/>
      <c r="D45" s="1353"/>
      <c r="E45" s="1353"/>
      <c r="F45" s="1353"/>
      <c r="G45" s="1353"/>
      <c r="H45" s="1353"/>
      <c r="I45" s="1353"/>
      <c r="J45" s="1353"/>
      <c r="K45" s="1353"/>
      <c r="L45" s="1353"/>
      <c r="M45" s="1353"/>
      <c r="N45" s="1353"/>
      <c r="O45" s="1353" t="s">
        <v>76</v>
      </c>
      <c r="P45" s="1353"/>
      <c r="Q45" s="1353"/>
      <c r="R45" s="1353"/>
      <c r="S45" s="1353"/>
      <c r="T45" s="1353" t="s">
        <v>77</v>
      </c>
      <c r="U45" s="1353"/>
      <c r="V45" s="1353"/>
      <c r="W45" s="1479" t="s">
        <v>703</v>
      </c>
      <c r="X45" s="1480"/>
      <c r="Y45" s="1480"/>
      <c r="Z45" s="1480"/>
      <c r="AA45" s="1480"/>
      <c r="AB45" s="1481"/>
      <c r="AC45" s="143"/>
    </row>
    <row r="46" spans="1:56" ht="14.25" customHeight="1">
      <c r="A46" s="124"/>
      <c r="B46" s="1482"/>
      <c r="C46" s="1483"/>
      <c r="D46" s="1483"/>
      <c r="E46" s="1483"/>
      <c r="F46" s="1483"/>
      <c r="G46" s="1483"/>
      <c r="H46" s="1483"/>
      <c r="I46" s="1483"/>
      <c r="J46" s="1483"/>
      <c r="K46" s="1483"/>
      <c r="L46" s="1483"/>
      <c r="M46" s="1483"/>
      <c r="N46" s="1484"/>
      <c r="O46" s="1369"/>
      <c r="P46" s="1370"/>
      <c r="Q46" s="1370"/>
      <c r="R46" s="1485" t="s">
        <v>78</v>
      </c>
      <c r="S46" s="1485"/>
      <c r="T46" s="1365"/>
      <c r="U46" s="1366"/>
      <c r="V46" s="512" t="s">
        <v>79</v>
      </c>
      <c r="W46" s="511"/>
      <c r="X46" s="552" t="s">
        <v>115</v>
      </c>
      <c r="Y46" s="212" t="s">
        <v>313</v>
      </c>
      <c r="Z46" s="212"/>
      <c r="AA46" s="212"/>
      <c r="AB46" s="227"/>
      <c r="BA46" s="566" t="str">
        <f>IF(B46="","-",B46)</f>
        <v>-</v>
      </c>
      <c r="BB46" s="600" t="str">
        <f>IF(O46="","-",O46)</f>
        <v>-</v>
      </c>
      <c r="BC46" s="566" t="str">
        <f>IF(T46="","-",T46)</f>
        <v>-</v>
      </c>
      <c r="BD46" s="566" t="str">
        <f>IF(X46="■","済","-")</f>
        <v>-</v>
      </c>
    </row>
    <row r="47" spans="1:56" ht="14.25" customHeight="1">
      <c r="A47" s="124"/>
      <c r="B47" s="1344"/>
      <c r="C47" s="1345"/>
      <c r="D47" s="1345"/>
      <c r="E47" s="1345"/>
      <c r="F47" s="1345"/>
      <c r="G47" s="1345"/>
      <c r="H47" s="1345"/>
      <c r="I47" s="1345"/>
      <c r="J47" s="1345"/>
      <c r="K47" s="1345"/>
      <c r="L47" s="1345"/>
      <c r="M47" s="1345"/>
      <c r="N47" s="1346"/>
      <c r="O47" s="1369"/>
      <c r="P47" s="1370"/>
      <c r="Q47" s="1370"/>
      <c r="R47" s="1478" t="s">
        <v>78</v>
      </c>
      <c r="S47" s="1478"/>
      <c r="T47" s="1365"/>
      <c r="U47" s="1366"/>
      <c r="V47" s="508" t="s">
        <v>79</v>
      </c>
      <c r="W47" s="507"/>
      <c r="X47" s="553" t="s">
        <v>0</v>
      </c>
      <c r="Y47" s="213" t="s">
        <v>313</v>
      </c>
      <c r="Z47" s="213"/>
      <c r="AA47" s="213"/>
      <c r="AB47" s="228"/>
      <c r="BA47" s="566" t="str">
        <f>IF(B47="","-",B47)</f>
        <v>-</v>
      </c>
      <c r="BB47" s="601" t="str">
        <f>IF(O47="","-",O47)</f>
        <v>-</v>
      </c>
      <c r="BC47" s="566" t="str">
        <f>IF(T47="","-",T47)</f>
        <v>-</v>
      </c>
      <c r="BD47" s="566" t="str">
        <f>IF(X47="■","済","-")</f>
        <v>-</v>
      </c>
    </row>
    <row r="48" spans="1:56" ht="14.25" customHeight="1">
      <c r="A48" s="124"/>
      <c r="B48" s="1347"/>
      <c r="C48" s="1348"/>
      <c r="D48" s="1348"/>
      <c r="E48" s="1348"/>
      <c r="F48" s="1348"/>
      <c r="G48" s="1348"/>
      <c r="H48" s="1348"/>
      <c r="I48" s="1348"/>
      <c r="J48" s="1348"/>
      <c r="K48" s="1348"/>
      <c r="L48" s="1348"/>
      <c r="M48" s="1348"/>
      <c r="N48" s="1349"/>
      <c r="O48" s="1327"/>
      <c r="P48" s="1328"/>
      <c r="Q48" s="1328"/>
      <c r="R48" s="1478" t="s">
        <v>78</v>
      </c>
      <c r="S48" s="1478"/>
      <c r="T48" s="1365"/>
      <c r="U48" s="1366"/>
      <c r="V48" s="508" t="s">
        <v>79</v>
      </c>
      <c r="W48" s="507"/>
      <c r="X48" s="553" t="s">
        <v>115</v>
      </c>
      <c r="Y48" s="213" t="s">
        <v>313</v>
      </c>
      <c r="Z48" s="213"/>
      <c r="AA48" s="213"/>
      <c r="AB48" s="228"/>
      <c r="BA48" s="566" t="str">
        <f>IF(B48="","-",B48)</f>
        <v>-</v>
      </c>
      <c r="BB48" s="582" t="str">
        <f>IF(O48="","-",O48)</f>
        <v>-</v>
      </c>
      <c r="BC48" s="566" t="str">
        <f>IF(T48="","-",T48)</f>
        <v>-</v>
      </c>
      <c r="BD48" s="566" t="str">
        <f>IF(X48="■","済","-")</f>
        <v>-</v>
      </c>
    </row>
    <row r="49" spans="1:56" ht="14.25" customHeight="1">
      <c r="A49" s="124"/>
      <c r="B49" s="1350"/>
      <c r="C49" s="1351"/>
      <c r="D49" s="1351"/>
      <c r="E49" s="1351"/>
      <c r="F49" s="1351"/>
      <c r="G49" s="1351"/>
      <c r="H49" s="1351"/>
      <c r="I49" s="1351"/>
      <c r="J49" s="1351"/>
      <c r="K49" s="1351"/>
      <c r="L49" s="1351"/>
      <c r="M49" s="1351"/>
      <c r="N49" s="1352"/>
      <c r="O49" s="1329"/>
      <c r="P49" s="1330"/>
      <c r="Q49" s="1330"/>
      <c r="R49" s="1462" t="s">
        <v>78</v>
      </c>
      <c r="S49" s="1462"/>
      <c r="T49" s="1463"/>
      <c r="U49" s="1464"/>
      <c r="V49" s="510" t="s">
        <v>79</v>
      </c>
      <c r="W49" s="509"/>
      <c r="X49" s="554" t="s">
        <v>0</v>
      </c>
      <c r="Y49" s="214" t="s">
        <v>313</v>
      </c>
      <c r="Z49" s="214"/>
      <c r="AA49" s="214"/>
      <c r="AB49" s="229"/>
      <c r="BA49" s="566" t="str">
        <f>IF(B49="","-",B49)</f>
        <v>-</v>
      </c>
      <c r="BB49" s="582" t="str">
        <f>IF(O49="","-",O49)</f>
        <v>-</v>
      </c>
      <c r="BC49" s="566" t="str">
        <f>IF(T49="","-",T49)</f>
        <v>-</v>
      </c>
      <c r="BD49" s="566" t="str">
        <f>IF(X49="■","済","-")</f>
        <v>-</v>
      </c>
    </row>
    <row r="50" spans="1:49" ht="9.75" customHeight="1">
      <c r="A50" s="322"/>
      <c r="B50" s="346" t="str">
        <f>'交①'!$B$38</f>
        <v>Ver28-4</v>
      </c>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231" t="e">
        <f>交①!#REF!</f>
        <v>#REF!</v>
      </c>
      <c r="AV50" s="93"/>
      <c r="AW50" s="93"/>
    </row>
  </sheetData>
  <sheetProtection password="8F89" sheet="1" formatCells="0" formatColumns="0" formatRows="0" insertColumns="0" insertRows="0" selectLockedCells="1"/>
  <mergeCells count="116">
    <mergeCell ref="E10:P10"/>
    <mergeCell ref="F13:H13"/>
    <mergeCell ref="J13:L13"/>
    <mergeCell ref="N13:P13"/>
    <mergeCell ref="E14:M14"/>
    <mergeCell ref="Q10:AB10"/>
    <mergeCell ref="Q14:Y14"/>
    <mergeCell ref="C30:AB30"/>
    <mergeCell ref="T48:U48"/>
    <mergeCell ref="E42:H42"/>
    <mergeCell ref="O39:AB42"/>
    <mergeCell ref="R48:S48"/>
    <mergeCell ref="W45:AB45"/>
    <mergeCell ref="B46:N46"/>
    <mergeCell ref="R46:S46"/>
    <mergeCell ref="O46:Q46"/>
    <mergeCell ref="R47:S47"/>
    <mergeCell ref="R49:S49"/>
    <mergeCell ref="T49:U49"/>
    <mergeCell ref="E11:P11"/>
    <mergeCell ref="Q11:AB11"/>
    <mergeCell ref="R12:T12"/>
    <mergeCell ref="V13:X13"/>
    <mergeCell ref="Z13:AB13"/>
    <mergeCell ref="V12:X12"/>
    <mergeCell ref="R15:T15"/>
    <mergeCell ref="R16:AB16"/>
    <mergeCell ref="F15:H15"/>
    <mergeCell ref="N12:P12"/>
    <mergeCell ref="N14:P14"/>
    <mergeCell ref="N15:P15"/>
    <mergeCell ref="J15:L15"/>
    <mergeCell ref="Z15:AB15"/>
    <mergeCell ref="Z14:AB14"/>
    <mergeCell ref="B10:B12"/>
    <mergeCell ref="C10:D10"/>
    <mergeCell ref="C11:D11"/>
    <mergeCell ref="C12:D12"/>
    <mergeCell ref="B13:B16"/>
    <mergeCell ref="C13:D13"/>
    <mergeCell ref="C14:D14"/>
    <mergeCell ref="C15:D16"/>
    <mergeCell ref="F16:P16"/>
    <mergeCell ref="C18:D18"/>
    <mergeCell ref="C19:D19"/>
    <mergeCell ref="J12:L12"/>
    <mergeCell ref="R13:T13"/>
    <mergeCell ref="Q20:AB20"/>
    <mergeCell ref="C17:D17"/>
    <mergeCell ref="F12:H12"/>
    <mergeCell ref="Z12:AB12"/>
    <mergeCell ref="V15:X15"/>
    <mergeCell ref="B38:AB38"/>
    <mergeCell ref="I39:J39"/>
    <mergeCell ref="A2:AC2"/>
    <mergeCell ref="B4:H4"/>
    <mergeCell ref="I4:AB4"/>
    <mergeCell ref="B6:AB6"/>
    <mergeCell ref="B7:F7"/>
    <mergeCell ref="B9:D9"/>
    <mergeCell ref="M7:AB7"/>
    <mergeCell ref="B17:B20"/>
    <mergeCell ref="K7:L7"/>
    <mergeCell ref="E9:P9"/>
    <mergeCell ref="Q9:AB9"/>
    <mergeCell ref="B8:AB8"/>
    <mergeCell ref="C20:D20"/>
    <mergeCell ref="E17:P17"/>
    <mergeCell ref="Q17:AB17"/>
    <mergeCell ref="E18:P18"/>
    <mergeCell ref="Q18:AB18"/>
    <mergeCell ref="H7:I7"/>
    <mergeCell ref="C31:AB31"/>
    <mergeCell ref="B40:D40"/>
    <mergeCell ref="B42:D42"/>
    <mergeCell ref="E19:P19"/>
    <mergeCell ref="Q23:Y23"/>
    <mergeCell ref="Z23:AB23"/>
    <mergeCell ref="Q19:AB19"/>
    <mergeCell ref="Q22:AB22"/>
    <mergeCell ref="E20:P20"/>
    <mergeCell ref="C34:AB36"/>
    <mergeCell ref="E22:P22"/>
    <mergeCell ref="C23:D23"/>
    <mergeCell ref="C22:D22"/>
    <mergeCell ref="E23:M23"/>
    <mergeCell ref="E24:P24"/>
    <mergeCell ref="N23:P23"/>
    <mergeCell ref="T47:U47"/>
    <mergeCell ref="I42:J42"/>
    <mergeCell ref="O47:Q47"/>
    <mergeCell ref="C24:D24"/>
    <mergeCell ref="Q24:AB24"/>
    <mergeCell ref="B26:AB26"/>
    <mergeCell ref="B27:AB27"/>
    <mergeCell ref="B22:B24"/>
    <mergeCell ref="T46:U46"/>
    <mergeCell ref="T45:V45"/>
    <mergeCell ref="B45:N45"/>
    <mergeCell ref="O45:S45"/>
    <mergeCell ref="E39:H39"/>
    <mergeCell ref="B44:AB44"/>
    <mergeCell ref="B41:D41"/>
    <mergeCell ref="E40:H40"/>
    <mergeCell ref="E41:H41"/>
    <mergeCell ref="I40:J40"/>
    <mergeCell ref="B29:E29"/>
    <mergeCell ref="B33:K33"/>
    <mergeCell ref="O48:Q48"/>
    <mergeCell ref="O49:Q49"/>
    <mergeCell ref="B39:D39"/>
    <mergeCell ref="I41:J41"/>
    <mergeCell ref="L39:N42"/>
    <mergeCell ref="B47:N47"/>
    <mergeCell ref="B48:N48"/>
    <mergeCell ref="B49:N49"/>
  </mergeCells>
  <conditionalFormatting sqref="E42:H42">
    <cfRule type="cellIs" priority="1" dxfId="44" operator="equal" stopIfTrue="1">
      <formula>0</formula>
    </cfRule>
  </conditionalFormatting>
  <dataValidations count="1">
    <dataValidation type="list" allowBlank="1" showInputMessage="1" showErrorMessage="1" sqref="X46:X49 B30:B31 B35 J7 Y12:Y13 Q12:Q13 E15 Q15 I12:I13 U15 I15 Y15 M12:M13 U12:U13 M15 E12:E13 G7">
      <formula1>"□,■"</formula1>
    </dataValidation>
  </dataValidations>
  <printOptions/>
  <pageMargins left="0.6692913385826772" right="0.15748031496062992" top="0.31496062992125984" bottom="0.2755905511811024" header="0.3937007874015748" footer="0.2362204724409449"/>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CP164"/>
  <sheetViews>
    <sheetView showGridLines="0" view="pageBreakPreview" zoomScaleSheetLayoutView="100" zoomScalePageLayoutView="0" workbookViewId="0" topLeftCell="A1">
      <selection activeCell="K13" sqref="K13"/>
    </sheetView>
  </sheetViews>
  <sheetFormatPr defaultColWidth="13.7109375" defaultRowHeight="12"/>
  <cols>
    <col min="1" max="1" width="2.8515625" style="1" customWidth="1"/>
    <col min="2" max="32" width="3.00390625" style="1" customWidth="1"/>
    <col min="33" max="33" width="2.8515625" style="1" customWidth="1"/>
    <col min="34" max="34" width="3.140625" style="1" customWidth="1"/>
    <col min="35" max="35" width="3.7109375" style="1" customWidth="1"/>
    <col min="36" max="37" width="10.7109375" style="1" customWidth="1"/>
    <col min="38" max="38" width="13.7109375" style="1" customWidth="1"/>
    <col min="39" max="40" width="5.140625" style="1" customWidth="1"/>
    <col min="41" max="51" width="13.7109375" style="1" customWidth="1"/>
    <col min="52" max="52" width="6.7109375" style="1" customWidth="1"/>
    <col min="53" max="96" width="6.7109375" style="1" hidden="1" customWidth="1"/>
    <col min="97" max="104" width="0" style="1" hidden="1" customWidth="1"/>
    <col min="105" max="16384" width="13.7109375" style="1" customWidth="1"/>
  </cols>
  <sheetData>
    <row r="1" spans="3:32" ht="23.25" customHeight="1">
      <c r="C1" s="144"/>
      <c r="D1" s="144"/>
      <c r="E1" s="144"/>
      <c r="F1" s="144"/>
      <c r="G1" s="144"/>
      <c r="H1" s="144"/>
      <c r="I1" s="144"/>
      <c r="J1" s="144"/>
      <c r="K1" s="144"/>
      <c r="L1" s="144"/>
      <c r="M1" s="144"/>
      <c r="N1" s="144"/>
      <c r="O1" s="144"/>
      <c r="P1" s="144"/>
      <c r="Q1" s="144"/>
      <c r="R1" s="144"/>
      <c r="S1" s="144"/>
      <c r="T1" s="144"/>
      <c r="U1" s="144"/>
      <c r="V1" s="144"/>
      <c r="W1" s="144"/>
      <c r="X1" s="144"/>
      <c r="Y1" s="144"/>
      <c r="Z1" s="145"/>
      <c r="AA1" s="145"/>
      <c r="AB1" s="145"/>
      <c r="AC1" s="1614" t="s">
        <v>82</v>
      </c>
      <c r="AD1" s="1614"/>
      <c r="AE1" s="1614"/>
      <c r="AF1" s="1614"/>
    </row>
    <row r="2" spans="2:94" s="136" customFormat="1" ht="30" customHeight="1">
      <c r="B2" s="1178" t="s">
        <v>189</v>
      </c>
      <c r="C2" s="1178"/>
      <c r="D2" s="1178"/>
      <c r="E2" s="1178"/>
      <c r="F2" s="1178"/>
      <c r="G2" s="1178"/>
      <c r="H2" s="1178"/>
      <c r="I2" s="1178"/>
      <c r="J2" s="1178"/>
      <c r="K2" s="1178"/>
      <c r="L2" s="1178"/>
      <c r="M2" s="1178"/>
      <c r="N2" s="1178"/>
      <c r="O2" s="1178"/>
      <c r="P2" s="1178"/>
      <c r="Q2" s="1178"/>
      <c r="R2" s="1178"/>
      <c r="S2" s="1178"/>
      <c r="T2" s="1178"/>
      <c r="U2" s="1178"/>
      <c r="V2" s="1178"/>
      <c r="W2" s="1178"/>
      <c r="X2" s="1178"/>
      <c r="Y2" s="1178"/>
      <c r="Z2" s="1178"/>
      <c r="AA2" s="1178"/>
      <c r="AB2" s="1178"/>
      <c r="AC2" s="1178"/>
      <c r="AD2" s="1178"/>
      <c r="AE2" s="1178"/>
      <c r="AF2" s="1178"/>
      <c r="BA2" s="560" t="s">
        <v>725</v>
      </c>
      <c r="BB2" s="561"/>
      <c r="BC2" s="561"/>
      <c r="BD2" s="597"/>
      <c r="BE2" s="567" t="s">
        <v>729</v>
      </c>
      <c r="BF2" s="537"/>
      <c r="BG2" s="537"/>
      <c r="BH2" s="537"/>
      <c r="BI2" s="540"/>
      <c r="BJ2" s="560" t="s">
        <v>730</v>
      </c>
      <c r="BK2" s="561"/>
      <c r="BL2" s="561"/>
      <c r="BM2" s="561"/>
      <c r="BN2" s="561"/>
      <c r="BO2" s="561"/>
      <c r="BP2" s="561"/>
      <c r="BQ2" s="561"/>
      <c r="BR2" s="537"/>
      <c r="BS2" s="561"/>
      <c r="BT2" s="562"/>
      <c r="BU2" s="560" t="s">
        <v>739</v>
      </c>
      <c r="BV2" s="561"/>
      <c r="BW2" s="561"/>
      <c r="BX2" s="561"/>
      <c r="BY2" s="561"/>
      <c r="BZ2" s="561"/>
      <c r="CA2" s="561"/>
      <c r="CB2" s="561"/>
      <c r="CC2" s="537"/>
      <c r="CD2" s="561"/>
      <c r="CE2" s="562"/>
      <c r="CF2" s="560" t="s">
        <v>738</v>
      </c>
      <c r="CG2" s="561"/>
      <c r="CH2" s="561"/>
      <c r="CI2" s="561"/>
      <c r="CJ2" s="561"/>
      <c r="CK2" s="561"/>
      <c r="CL2" s="561"/>
      <c r="CM2" s="561"/>
      <c r="CN2" s="537"/>
      <c r="CO2" s="561"/>
      <c r="CP2" s="562"/>
    </row>
    <row r="3" spans="2:94" s="136" customFormat="1" ht="12" customHeight="1">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BA3" s="563" t="s">
        <v>726</v>
      </c>
      <c r="BB3" s="564" t="s">
        <v>727</v>
      </c>
      <c r="BC3" s="564" t="s">
        <v>728</v>
      </c>
      <c r="BD3" s="598" t="s">
        <v>754</v>
      </c>
      <c r="BE3" s="568" t="s">
        <v>100</v>
      </c>
      <c r="BF3" s="538" t="s">
        <v>760</v>
      </c>
      <c r="BG3" s="538" t="s">
        <v>761</v>
      </c>
      <c r="BH3" s="538" t="s">
        <v>762</v>
      </c>
      <c r="BI3" s="541" t="s">
        <v>763</v>
      </c>
      <c r="BJ3" s="563" t="s">
        <v>731</v>
      </c>
      <c r="BK3" s="564" t="s">
        <v>118</v>
      </c>
      <c r="BL3" s="564" t="s">
        <v>732</v>
      </c>
      <c r="BM3" s="564" t="s">
        <v>733</v>
      </c>
      <c r="BN3" s="564" t="s">
        <v>93</v>
      </c>
      <c r="BO3" s="564" t="s">
        <v>100</v>
      </c>
      <c r="BP3" s="564" t="s">
        <v>734</v>
      </c>
      <c r="BQ3" s="564" t="s">
        <v>735</v>
      </c>
      <c r="BR3" s="538" t="s">
        <v>754</v>
      </c>
      <c r="BS3" s="564" t="s">
        <v>736</v>
      </c>
      <c r="BT3" s="565" t="s">
        <v>737</v>
      </c>
      <c r="BU3" s="563" t="s">
        <v>731</v>
      </c>
      <c r="BV3" s="564" t="s">
        <v>118</v>
      </c>
      <c r="BW3" s="564" t="s">
        <v>732</v>
      </c>
      <c r="BX3" s="564" t="s">
        <v>733</v>
      </c>
      <c r="BY3" s="564" t="s">
        <v>93</v>
      </c>
      <c r="BZ3" s="564" t="s">
        <v>100</v>
      </c>
      <c r="CA3" s="564" t="s">
        <v>734</v>
      </c>
      <c r="CB3" s="564" t="s">
        <v>735</v>
      </c>
      <c r="CC3" s="538" t="s">
        <v>754</v>
      </c>
      <c r="CD3" s="564" t="s">
        <v>736</v>
      </c>
      <c r="CE3" s="565" t="s">
        <v>737</v>
      </c>
      <c r="CF3" s="563" t="s">
        <v>731</v>
      </c>
      <c r="CG3" s="564" t="s">
        <v>118</v>
      </c>
      <c r="CH3" s="564" t="s">
        <v>732</v>
      </c>
      <c r="CI3" s="564" t="s">
        <v>733</v>
      </c>
      <c r="CJ3" s="564" t="s">
        <v>93</v>
      </c>
      <c r="CK3" s="564" t="s">
        <v>100</v>
      </c>
      <c r="CL3" s="564" t="s">
        <v>734</v>
      </c>
      <c r="CM3" s="564" t="s">
        <v>735</v>
      </c>
      <c r="CN3" s="538" t="s">
        <v>754</v>
      </c>
      <c r="CO3" s="564" t="s">
        <v>736</v>
      </c>
      <c r="CP3" s="565" t="s">
        <v>737</v>
      </c>
    </row>
    <row r="4" spans="2:94" ht="21.75" customHeight="1">
      <c r="B4" s="1617" t="s">
        <v>1063</v>
      </c>
      <c r="C4" s="1618"/>
      <c r="D4" s="1618"/>
      <c r="E4" s="1618"/>
      <c r="F4" s="1618"/>
      <c r="G4" s="1619"/>
      <c r="H4" s="1620">
        <f>IF(+'交①'!M14=0,"",+'交①'!M14)</f>
      </c>
      <c r="I4" s="1621"/>
      <c r="J4" s="1621"/>
      <c r="K4" s="1621"/>
      <c r="L4" s="1621"/>
      <c r="M4" s="1621"/>
      <c r="N4" s="1621"/>
      <c r="O4" s="1621"/>
      <c r="P4" s="1621"/>
      <c r="Q4" s="1621"/>
      <c r="R4" s="1621"/>
      <c r="S4" s="1621"/>
      <c r="T4" s="1621"/>
      <c r="U4" s="1621"/>
      <c r="V4" s="1621"/>
      <c r="W4" s="1621"/>
      <c r="X4" s="1621"/>
      <c r="Y4" s="1621"/>
      <c r="Z4" s="1621"/>
      <c r="AA4" s="1621"/>
      <c r="AB4" s="1621"/>
      <c r="AC4" s="1621"/>
      <c r="AD4" s="1621"/>
      <c r="AE4" s="1621"/>
      <c r="AF4" s="1622"/>
      <c r="BA4" s="533" t="str">
        <f>IF(M10="","-",M10)</f>
        <v>-</v>
      </c>
      <c r="BB4" s="534" t="str">
        <f>IF(I12="","-",I12)</f>
        <v>-</v>
      </c>
      <c r="BC4" s="534" t="str">
        <f>IF(P12="","-",P12)</f>
        <v>-</v>
      </c>
      <c r="BD4" s="599" t="str">
        <f>IF(X9="","-",X9)</f>
        <v>-</v>
      </c>
      <c r="BE4" s="569" t="str">
        <f>IF(K13&amp;X13&amp;K14="■□□","サ",IF(K13&amp;X13&amp;K14="□■□","般",IF(K13&amp;X13&amp;K14="□□■","両","-")))</f>
        <v>-</v>
      </c>
      <c r="BF4" s="539" t="str">
        <f>IF(K15="","-",K15)</f>
        <v>-</v>
      </c>
      <c r="BG4" s="539" t="str">
        <f>IF(K16="","-",K16)</f>
        <v>-</v>
      </c>
      <c r="BH4" s="539" t="str">
        <f>IF(K17="","-",K17)</f>
        <v>-</v>
      </c>
      <c r="BI4" s="542" t="str">
        <f>IF(X15="","-",X15)</f>
        <v>-</v>
      </c>
      <c r="BJ4" s="533" t="str">
        <f>+BA23</f>
        <v>-</v>
      </c>
      <c r="BK4" s="534" t="str">
        <f aca="true" t="shared" si="0" ref="BK4:BT4">+BB23</f>
        <v>-</v>
      </c>
      <c r="BL4" s="534" t="str">
        <f t="shared" si="0"/>
        <v>-</v>
      </c>
      <c r="BM4" s="534" t="str">
        <f t="shared" si="0"/>
        <v>-</v>
      </c>
      <c r="BN4" s="534" t="str">
        <f t="shared" si="0"/>
        <v>-</v>
      </c>
      <c r="BO4" s="534" t="str">
        <f t="shared" si="0"/>
        <v>-</v>
      </c>
      <c r="BP4" s="534" t="str">
        <f t="shared" si="0"/>
        <v>-</v>
      </c>
      <c r="BQ4" s="534" t="str">
        <f t="shared" si="0"/>
        <v>-</v>
      </c>
      <c r="BR4" s="539" t="str">
        <f t="shared" si="0"/>
        <v>-</v>
      </c>
      <c r="BS4" s="534" t="str">
        <f t="shared" si="0"/>
        <v>-</v>
      </c>
      <c r="BT4" s="535" t="str">
        <f t="shared" si="0"/>
        <v>-</v>
      </c>
      <c r="BU4" s="533" t="str">
        <f>+BA32</f>
        <v>-</v>
      </c>
      <c r="BV4" s="534" t="str">
        <f aca="true" t="shared" si="1" ref="BV4:CE4">+BB32</f>
        <v>-</v>
      </c>
      <c r="BW4" s="534">
        <f t="shared" si="1"/>
        <v>1.25</v>
      </c>
      <c r="BX4" s="534" t="str">
        <f t="shared" si="1"/>
        <v>-</v>
      </c>
      <c r="BY4" s="534" t="str">
        <f t="shared" si="1"/>
        <v>-</v>
      </c>
      <c r="BZ4" s="534" t="str">
        <f t="shared" si="1"/>
        <v>-</v>
      </c>
      <c r="CA4" s="534" t="str">
        <f t="shared" si="1"/>
        <v>-</v>
      </c>
      <c r="CB4" s="534" t="str">
        <f t="shared" si="1"/>
        <v>-</v>
      </c>
      <c r="CC4" s="539" t="str">
        <f t="shared" si="1"/>
        <v>-</v>
      </c>
      <c r="CD4" s="534" t="str">
        <f t="shared" si="1"/>
        <v>-</v>
      </c>
      <c r="CE4" s="535" t="str">
        <f t="shared" si="1"/>
        <v>-</v>
      </c>
      <c r="CF4" s="533" t="str">
        <f>+BA41</f>
        <v>-</v>
      </c>
      <c r="CG4" s="534" t="str">
        <f aca="true" t="shared" si="2" ref="CG4:CP4">+BB41</f>
        <v>-</v>
      </c>
      <c r="CH4" s="534" t="str">
        <f t="shared" si="2"/>
        <v>-</v>
      </c>
      <c r="CI4" s="534" t="str">
        <f t="shared" si="2"/>
        <v>-</v>
      </c>
      <c r="CJ4" s="534" t="str">
        <f t="shared" si="2"/>
        <v>-</v>
      </c>
      <c r="CK4" s="534" t="str">
        <f t="shared" si="2"/>
        <v>-</v>
      </c>
      <c r="CL4" s="534" t="str">
        <f t="shared" si="2"/>
        <v>-</v>
      </c>
      <c r="CM4" s="534" t="str">
        <f t="shared" si="2"/>
        <v>-</v>
      </c>
      <c r="CN4" s="539" t="str">
        <f t="shared" si="2"/>
        <v>-</v>
      </c>
      <c r="CO4" s="534" t="str">
        <f t="shared" si="2"/>
        <v>-</v>
      </c>
      <c r="CP4" s="535" t="str">
        <f t="shared" si="2"/>
        <v>-</v>
      </c>
    </row>
    <row r="5" spans="2:32" ht="11.25" customHeight="1">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row>
    <row r="6" spans="2:32" ht="12" customHeight="1">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row>
    <row r="7" spans="2:32" ht="18.75" customHeight="1">
      <c r="B7" s="1489" t="s">
        <v>182</v>
      </c>
      <c r="C7" s="1489"/>
      <c r="D7" s="1489"/>
      <c r="E7" s="1489"/>
      <c r="F7" s="1489"/>
      <c r="G7" s="1489"/>
      <c r="H7" s="1489"/>
      <c r="I7" s="1489"/>
      <c r="J7" s="1489"/>
      <c r="K7" s="1489"/>
      <c r="L7" s="1489"/>
      <c r="M7" s="1489"/>
      <c r="N7" s="1489"/>
      <c r="O7" s="1489"/>
      <c r="P7" s="1489"/>
      <c r="Q7" s="1489"/>
      <c r="R7" s="1489"/>
      <c r="S7" s="1489"/>
      <c r="T7" s="1489"/>
      <c r="U7" s="1489"/>
      <c r="V7" s="1489"/>
      <c r="W7" s="1489"/>
      <c r="X7" s="1489"/>
      <c r="Y7" s="1489"/>
      <c r="Z7" s="1489"/>
      <c r="AA7" s="1489"/>
      <c r="AB7" s="1489"/>
      <c r="AC7" s="1489"/>
      <c r="AD7" s="1489"/>
      <c r="AE7" s="1489"/>
      <c r="AF7" s="1489"/>
    </row>
    <row r="8" spans="2:32" ht="5.25" customHeight="1">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row>
    <row r="9" spans="2:32" ht="13.5" customHeight="1">
      <c r="B9" s="1515" t="s">
        <v>285</v>
      </c>
      <c r="C9" s="1516"/>
      <c r="D9" s="1516"/>
      <c r="E9" s="1516"/>
      <c r="F9" s="1516"/>
      <c r="G9" s="1517"/>
      <c r="H9" s="95"/>
      <c r="I9" s="95"/>
      <c r="J9" s="146"/>
      <c r="K9" s="95"/>
      <c r="L9" s="641" t="s">
        <v>155</v>
      </c>
      <c r="M9" s="146"/>
      <c r="N9" s="95"/>
      <c r="O9" s="95"/>
      <c r="P9" s="95"/>
      <c r="Q9" s="95"/>
      <c r="R9" s="95"/>
      <c r="S9" s="95"/>
      <c r="T9" s="95"/>
      <c r="U9" s="95"/>
      <c r="V9" s="95"/>
      <c r="W9" s="147"/>
      <c r="X9" s="1508">
        <f>IF((I12+P12)=0,"",M10/(I12+P12))</f>
      </c>
      <c r="Y9" s="1509"/>
      <c r="Z9" s="1509"/>
      <c r="AA9" s="1509"/>
      <c r="AB9" s="1509"/>
      <c r="AC9" s="1615" t="s">
        <v>154</v>
      </c>
      <c r="AD9" s="1615"/>
      <c r="AE9" s="1615"/>
      <c r="AF9" s="1616"/>
    </row>
    <row r="10" spans="2:32" ht="15.75" customHeight="1">
      <c r="B10" s="1518"/>
      <c r="C10" s="1519"/>
      <c r="D10" s="1519"/>
      <c r="E10" s="1519"/>
      <c r="F10" s="1519"/>
      <c r="G10" s="1520"/>
      <c r="H10" s="148"/>
      <c r="I10" s="149"/>
      <c r="J10" s="149"/>
      <c r="K10" s="149"/>
      <c r="L10" s="149"/>
      <c r="M10" s="1521"/>
      <c r="N10" s="1521"/>
      <c r="O10" s="1521"/>
      <c r="P10" s="1521"/>
      <c r="Q10" s="1521"/>
      <c r="R10" s="1521"/>
      <c r="S10" s="149" t="s">
        <v>156</v>
      </c>
      <c r="T10" s="149"/>
      <c r="U10" s="149"/>
      <c r="V10" s="150"/>
      <c r="W10" s="1514" t="s">
        <v>157</v>
      </c>
      <c r="X10" s="1510"/>
      <c r="Y10" s="1511"/>
      <c r="Z10" s="1511"/>
      <c r="AA10" s="1511"/>
      <c r="AB10" s="1511"/>
      <c r="AC10" s="1615"/>
      <c r="AD10" s="1615"/>
      <c r="AE10" s="1615"/>
      <c r="AF10" s="1616"/>
    </row>
    <row r="11" spans="2:32" ht="13.5" customHeight="1">
      <c r="B11" s="1518"/>
      <c r="C11" s="1519"/>
      <c r="D11" s="1519"/>
      <c r="E11" s="1519"/>
      <c r="F11" s="1519"/>
      <c r="G11" s="1520"/>
      <c r="H11" s="1538" t="s">
        <v>184</v>
      </c>
      <c r="I11" s="1539"/>
      <c r="J11" s="1539"/>
      <c r="K11" s="1539"/>
      <c r="L11" s="1539"/>
      <c r="M11" s="1539"/>
      <c r="N11" s="1539"/>
      <c r="O11" s="1522" t="s">
        <v>286</v>
      </c>
      <c r="P11" s="1522"/>
      <c r="Q11" s="1522"/>
      <c r="R11" s="1522"/>
      <c r="S11" s="1522"/>
      <c r="T11" s="1522"/>
      <c r="U11" s="1522"/>
      <c r="V11" s="1522"/>
      <c r="W11" s="1514"/>
      <c r="X11" s="1510"/>
      <c r="Y11" s="1511"/>
      <c r="Z11" s="1511"/>
      <c r="AA11" s="1511"/>
      <c r="AB11" s="1511"/>
      <c r="AC11" s="1615"/>
      <c r="AD11" s="1615"/>
      <c r="AE11" s="1615"/>
      <c r="AF11" s="1616"/>
    </row>
    <row r="12" spans="2:32" ht="15.75" customHeight="1">
      <c r="B12" s="1518"/>
      <c r="C12" s="1519"/>
      <c r="D12" s="1519"/>
      <c r="E12" s="1519"/>
      <c r="F12" s="1519"/>
      <c r="G12" s="1520"/>
      <c r="H12" s="148"/>
      <c r="I12" s="1540"/>
      <c r="J12" s="1540"/>
      <c r="K12" s="1540"/>
      <c r="L12" s="1540"/>
      <c r="M12" s="1540"/>
      <c r="N12" s="148" t="s">
        <v>158</v>
      </c>
      <c r="O12" s="148" t="s">
        <v>159</v>
      </c>
      <c r="P12" s="1540"/>
      <c r="Q12" s="1540"/>
      <c r="R12" s="1540"/>
      <c r="S12" s="1540"/>
      <c r="T12" s="1540"/>
      <c r="U12" s="457" t="s">
        <v>158</v>
      </c>
      <c r="V12" s="457"/>
      <c r="W12" s="458"/>
      <c r="X12" s="1512"/>
      <c r="Y12" s="1513"/>
      <c r="Z12" s="1513"/>
      <c r="AA12" s="1513"/>
      <c r="AB12" s="1513"/>
      <c r="AC12" s="1615"/>
      <c r="AD12" s="1615"/>
      <c r="AE12" s="1615"/>
      <c r="AF12" s="1616"/>
    </row>
    <row r="13" spans="2:35" ht="15.75" customHeight="1">
      <c r="B13" s="1578" t="s">
        <v>99</v>
      </c>
      <c r="C13" s="1587"/>
      <c r="D13" s="1587"/>
      <c r="E13" s="1587"/>
      <c r="F13" s="1587"/>
      <c r="G13" s="1588"/>
      <c r="H13" s="1601" t="s">
        <v>100</v>
      </c>
      <c r="I13" s="1602"/>
      <c r="J13" s="1603"/>
      <c r="K13" s="767" t="str">
        <f>IF(AI13=3,"■","□")</f>
        <v>□</v>
      </c>
      <c r="L13" s="426" t="s">
        <v>160</v>
      </c>
      <c r="M13" s="425"/>
      <c r="N13" s="425"/>
      <c r="O13" s="425"/>
      <c r="P13" s="425"/>
      <c r="Q13" s="425"/>
      <c r="R13" s="425"/>
      <c r="S13" s="425"/>
      <c r="T13" s="425"/>
      <c r="U13" s="425"/>
      <c r="V13" s="425"/>
      <c r="W13" s="425"/>
      <c r="X13" s="32" t="str">
        <f>IF(AI13=6,"■","□")</f>
        <v>□</v>
      </c>
      <c r="Y13" s="426" t="s">
        <v>101</v>
      </c>
      <c r="Z13" s="426"/>
      <c r="AA13" s="426"/>
      <c r="AB13" s="426"/>
      <c r="AC13" s="426"/>
      <c r="AD13" s="426"/>
      <c r="AE13" s="426"/>
      <c r="AF13" s="427"/>
      <c r="AI13" s="566">
        <f>+(AI26+AI35+AI44)</f>
        <v>24</v>
      </c>
    </row>
    <row r="14" spans="2:35" ht="15.75" customHeight="1">
      <c r="B14" s="1589"/>
      <c r="C14" s="1590"/>
      <c r="D14" s="1590"/>
      <c r="E14" s="1590"/>
      <c r="F14" s="1590"/>
      <c r="G14" s="1591"/>
      <c r="H14" s="1604"/>
      <c r="I14" s="1605"/>
      <c r="J14" s="1606"/>
      <c r="K14" s="3" t="str">
        <f>IF(AND(AI13&gt;3,AI13&lt;6),"■","□")</f>
        <v>□</v>
      </c>
      <c r="L14" s="1496" t="s">
        <v>80</v>
      </c>
      <c r="M14" s="1496"/>
      <c r="N14" s="1496"/>
      <c r="O14" s="1496"/>
      <c r="P14" s="1496"/>
      <c r="Q14" s="1496"/>
      <c r="R14" s="1496"/>
      <c r="S14" s="1496"/>
      <c r="T14" s="1496"/>
      <c r="U14" s="1496"/>
      <c r="V14" s="1496"/>
      <c r="W14" s="1496"/>
      <c r="X14" s="1496"/>
      <c r="Y14" s="1496"/>
      <c r="Z14" s="1496"/>
      <c r="AA14" s="1496"/>
      <c r="AB14" s="1496"/>
      <c r="AC14" s="1496"/>
      <c r="AD14" s="1496"/>
      <c r="AE14" s="1496"/>
      <c r="AF14" s="1497"/>
      <c r="AI14" s="16"/>
    </row>
    <row r="15" spans="2:32" ht="19.5" customHeight="1">
      <c r="B15" s="1589"/>
      <c r="C15" s="1590"/>
      <c r="D15" s="1590"/>
      <c r="E15" s="1590"/>
      <c r="F15" s="1590"/>
      <c r="G15" s="1591"/>
      <c r="H15" s="1549" t="s">
        <v>161</v>
      </c>
      <c r="I15" s="1549"/>
      <c r="J15" s="1549"/>
      <c r="K15" s="1607">
        <f>+X28</f>
      </c>
      <c r="L15" s="1608"/>
      <c r="M15" s="1608"/>
      <c r="N15" s="1608"/>
      <c r="O15" s="1608"/>
      <c r="P15" s="1608"/>
      <c r="Q15" s="1608"/>
      <c r="R15" s="1608"/>
      <c r="S15" s="1541" t="s">
        <v>154</v>
      </c>
      <c r="T15" s="1541"/>
      <c r="U15" s="1542"/>
      <c r="V15" s="1502" t="s">
        <v>185</v>
      </c>
      <c r="W15" s="1503"/>
      <c r="X15" s="1530">
        <f>IF(ISERR((K15+K16+K17)/3),"",((K15+K16+K17)/3))</f>
      </c>
      <c r="Y15" s="1530"/>
      <c r="Z15" s="1530"/>
      <c r="AA15" s="1530"/>
      <c r="AB15" s="1530"/>
      <c r="AC15" s="1490" t="s">
        <v>154</v>
      </c>
      <c r="AD15" s="1490"/>
      <c r="AE15" s="1490"/>
      <c r="AF15" s="1491"/>
    </row>
    <row r="16" spans="2:32" ht="19.5" customHeight="1">
      <c r="B16" s="1589"/>
      <c r="C16" s="1590"/>
      <c r="D16" s="1590"/>
      <c r="E16" s="1590"/>
      <c r="F16" s="1590"/>
      <c r="G16" s="1591"/>
      <c r="H16" s="1609" t="s">
        <v>162</v>
      </c>
      <c r="I16" s="1609"/>
      <c r="J16" s="1609"/>
      <c r="K16" s="1610">
        <f>X37</f>
      </c>
      <c r="L16" s="1611"/>
      <c r="M16" s="1611"/>
      <c r="N16" s="1611"/>
      <c r="O16" s="1611"/>
      <c r="P16" s="1611"/>
      <c r="Q16" s="1611"/>
      <c r="R16" s="1611"/>
      <c r="S16" s="1612" t="s">
        <v>154</v>
      </c>
      <c r="T16" s="1612"/>
      <c r="U16" s="1613"/>
      <c r="V16" s="1504"/>
      <c r="W16" s="1505"/>
      <c r="X16" s="1531"/>
      <c r="Y16" s="1531"/>
      <c r="Z16" s="1531"/>
      <c r="AA16" s="1531"/>
      <c r="AB16" s="1531"/>
      <c r="AC16" s="1492"/>
      <c r="AD16" s="1492"/>
      <c r="AE16" s="1492"/>
      <c r="AF16" s="1493"/>
    </row>
    <row r="17" spans="2:32" ht="19.5" customHeight="1">
      <c r="B17" s="1592"/>
      <c r="C17" s="1593"/>
      <c r="D17" s="1593"/>
      <c r="E17" s="1593"/>
      <c r="F17" s="1593"/>
      <c r="G17" s="1594"/>
      <c r="H17" s="1550" t="s">
        <v>163</v>
      </c>
      <c r="I17" s="1550"/>
      <c r="J17" s="1550"/>
      <c r="K17" s="1498">
        <f>X46</f>
      </c>
      <c r="L17" s="1499"/>
      <c r="M17" s="1499"/>
      <c r="N17" s="1499"/>
      <c r="O17" s="1499"/>
      <c r="P17" s="1499"/>
      <c r="Q17" s="1499"/>
      <c r="R17" s="1499"/>
      <c r="S17" s="1500" t="s">
        <v>154</v>
      </c>
      <c r="T17" s="1500"/>
      <c r="U17" s="1501"/>
      <c r="V17" s="1506"/>
      <c r="W17" s="1507"/>
      <c r="X17" s="1532"/>
      <c r="Y17" s="1532"/>
      <c r="Z17" s="1532"/>
      <c r="AA17" s="1532"/>
      <c r="AB17" s="1532"/>
      <c r="AC17" s="1494"/>
      <c r="AD17" s="1494"/>
      <c r="AE17" s="1494"/>
      <c r="AF17" s="1495"/>
    </row>
    <row r="18" spans="2:33" ht="12" customHeight="1">
      <c r="B18" s="1597" t="s">
        <v>152</v>
      </c>
      <c r="C18" s="1598"/>
      <c r="D18" s="1598"/>
      <c r="E18" s="1599"/>
      <c r="F18" s="151"/>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3"/>
      <c r="AG18" s="2"/>
    </row>
    <row r="19" spans="2:33" ht="24" customHeight="1">
      <c r="B19" s="154"/>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6"/>
      <c r="AG19" s="2"/>
    </row>
    <row r="20" spans="2:33" ht="12" customHeight="1">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2:63" ht="13.5" customHeight="1">
      <c r="B21" s="157" t="s">
        <v>183</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BA21" s="566" t="s">
        <v>731</v>
      </c>
      <c r="BB21" s="566" t="s">
        <v>118</v>
      </c>
      <c r="BC21" s="566" t="s">
        <v>732</v>
      </c>
      <c r="BD21" s="566" t="s">
        <v>733</v>
      </c>
      <c r="BE21" s="566" t="s">
        <v>93</v>
      </c>
      <c r="BF21" s="566" t="s">
        <v>100</v>
      </c>
      <c r="BG21" s="566" t="s">
        <v>734</v>
      </c>
      <c r="BH21" s="566" t="s">
        <v>735</v>
      </c>
      <c r="BI21" s="602" t="s">
        <v>754</v>
      </c>
      <c r="BJ21" s="566" t="s">
        <v>736</v>
      </c>
      <c r="BK21" s="566" t="s">
        <v>737</v>
      </c>
    </row>
    <row r="22" ht="7.5" customHeight="1">
      <c r="A22" s="1595"/>
    </row>
    <row r="23" spans="1:63" ht="16.5" customHeight="1">
      <c r="A23" s="1595"/>
      <c r="B23" s="1596" t="s">
        <v>164</v>
      </c>
      <c r="C23" s="1596"/>
      <c r="D23" s="1596"/>
      <c r="E23" s="1596"/>
      <c r="F23" s="1596"/>
      <c r="G23" s="1596"/>
      <c r="H23" s="1584"/>
      <c r="I23" s="1585"/>
      <c r="J23" s="1585"/>
      <c r="K23" s="1585"/>
      <c r="L23" s="1585"/>
      <c r="M23" s="1585"/>
      <c r="N23" s="1585"/>
      <c r="O23" s="1585"/>
      <c r="P23" s="1585"/>
      <c r="Q23" s="1585"/>
      <c r="R23" s="1585"/>
      <c r="S23" s="1585"/>
      <c r="T23" s="1585"/>
      <c r="U23" s="1585"/>
      <c r="V23" s="1585"/>
      <c r="W23" s="1585"/>
      <c r="X23" s="1585"/>
      <c r="Y23" s="1585"/>
      <c r="Z23" s="1585"/>
      <c r="AA23" s="1585"/>
      <c r="AB23" s="1585"/>
      <c r="AC23" s="1585"/>
      <c r="AD23" s="1585"/>
      <c r="AE23" s="1585"/>
      <c r="AF23" s="1586"/>
      <c r="BA23" s="582" t="str">
        <f>IF(H23="","-",H23)</f>
        <v>-</v>
      </c>
      <c r="BB23" s="582" t="str">
        <f>IF(OR(H24="",H24="　　　　（都道府県から記入）"),"-",H24)</f>
        <v>-</v>
      </c>
      <c r="BC23" s="582" t="str">
        <f>IF(AD24="","-",AD24)</f>
        <v>-</v>
      </c>
      <c r="BD23" s="603" t="str">
        <f>+BD25</f>
        <v>-</v>
      </c>
      <c r="BE23" s="582" t="str">
        <f>IF(U25="","-",U25)</f>
        <v>-</v>
      </c>
      <c r="BF23" s="582" t="str">
        <f>IF(H26&amp;V26="■□","サ",IF(H26&amp;V26="□■","般","-"))</f>
        <v>-</v>
      </c>
      <c r="BG23" s="582" t="str">
        <f>IF(H28="","-",H28)</f>
        <v>-</v>
      </c>
      <c r="BH23" s="582" t="str">
        <f>IF(P28="","-",P28)</f>
        <v>-</v>
      </c>
      <c r="BI23" s="582" t="str">
        <f>IF(X28="","-",X28)</f>
        <v>-</v>
      </c>
      <c r="BJ23" s="582" t="str">
        <f>IF(H29&amp;Q29&amp;X29&amp;H30="■□□□","HP",IF(H29&amp;Q29&amp;X29&amp;H30="□■□□","誌",IF(H29&amp;Q29&amp;X29&amp;H30="□□■□","自",IF(H29&amp;Q29&amp;X29&amp;H30="□□□■","他","-"))))</f>
        <v>-</v>
      </c>
      <c r="BK23" s="582" t="str">
        <f>IF(BJ23="他",IF(M30="","(内容記入なし)",M30),"-")</f>
        <v>-</v>
      </c>
    </row>
    <row r="24" spans="1:32" ht="16.5" customHeight="1">
      <c r="A24" s="1595"/>
      <c r="B24" s="1561" t="s">
        <v>165</v>
      </c>
      <c r="C24" s="1561"/>
      <c r="D24" s="1561"/>
      <c r="E24" s="1561"/>
      <c r="F24" s="1561"/>
      <c r="G24" s="1561"/>
      <c r="H24" s="1562" t="s">
        <v>1058</v>
      </c>
      <c r="I24" s="1563"/>
      <c r="J24" s="1563"/>
      <c r="K24" s="1563"/>
      <c r="L24" s="1563"/>
      <c r="M24" s="1563"/>
      <c r="N24" s="1563"/>
      <c r="O24" s="1563"/>
      <c r="P24" s="1563"/>
      <c r="Q24" s="1563"/>
      <c r="R24" s="1563"/>
      <c r="S24" s="1563"/>
      <c r="T24" s="1563"/>
      <c r="U24" s="1563"/>
      <c r="V24" s="1563"/>
      <c r="W24" s="1564"/>
      <c r="X24" s="1565" t="s">
        <v>92</v>
      </c>
      <c r="Y24" s="1566"/>
      <c r="Z24" s="1566"/>
      <c r="AA24" s="1566"/>
      <c r="AB24" s="1566"/>
      <c r="AC24" s="1567"/>
      <c r="AD24" s="1576"/>
      <c r="AE24" s="1577"/>
      <c r="AF24" s="158" t="s">
        <v>166</v>
      </c>
    </row>
    <row r="25" spans="2:56" ht="16.5" customHeight="1">
      <c r="B25" s="1353" t="s">
        <v>161</v>
      </c>
      <c r="C25" s="1353"/>
      <c r="D25" s="1353"/>
      <c r="E25" s="1568" t="s">
        <v>167</v>
      </c>
      <c r="F25" s="1569"/>
      <c r="G25" s="1570"/>
      <c r="H25" s="1543" t="s">
        <v>415</v>
      </c>
      <c r="I25" s="1544"/>
      <c r="J25" s="1545"/>
      <c r="K25" s="1546"/>
      <c r="L25" s="1546"/>
      <c r="M25" s="1546"/>
      <c r="N25" s="1546"/>
      <c r="O25" s="159" t="s">
        <v>3</v>
      </c>
      <c r="P25" s="17"/>
      <c r="Q25" s="160" t="s">
        <v>43</v>
      </c>
      <c r="R25" s="161"/>
      <c r="S25" s="1571" t="s">
        <v>93</v>
      </c>
      <c r="T25" s="1572"/>
      <c r="U25" s="1525"/>
      <c r="V25" s="1526"/>
      <c r="W25" s="1526"/>
      <c r="X25" s="1526"/>
      <c r="Y25" s="1526"/>
      <c r="Z25" s="1526"/>
      <c r="AA25" s="1526"/>
      <c r="AB25" s="1526"/>
      <c r="AC25" s="1526"/>
      <c r="AD25" s="1526"/>
      <c r="AE25" s="1526"/>
      <c r="AF25" s="1527"/>
      <c r="BA25" s="532">
        <f>IF(J25="",0,LEFT(J25,4))</f>
        <v>0</v>
      </c>
      <c r="BB25" s="579">
        <f>+P25</f>
        <v>0</v>
      </c>
      <c r="BC25" s="579">
        <v>1</v>
      </c>
      <c r="BD25" s="578" t="str">
        <f>IF(AND(BA25&gt;0,BB25&gt;0,BC25&gt;0),DATE(BA25,BB25,BC25),"-")</f>
        <v>-</v>
      </c>
    </row>
    <row r="26" spans="2:35" ht="16.5" customHeight="1">
      <c r="B26" s="1353"/>
      <c r="C26" s="1353"/>
      <c r="D26" s="1353"/>
      <c r="E26" s="1578" t="s">
        <v>168</v>
      </c>
      <c r="F26" s="1587"/>
      <c r="G26" s="1588"/>
      <c r="H26" s="8" t="s">
        <v>115</v>
      </c>
      <c r="I26" s="1548" t="s">
        <v>94</v>
      </c>
      <c r="J26" s="1548"/>
      <c r="K26" s="1548"/>
      <c r="L26" s="1548"/>
      <c r="M26" s="1548"/>
      <c r="N26" s="1548"/>
      <c r="O26" s="1548"/>
      <c r="P26" s="1548"/>
      <c r="Q26" s="1548"/>
      <c r="R26" s="1548"/>
      <c r="S26" s="1548"/>
      <c r="T26" s="1548"/>
      <c r="U26" s="1548"/>
      <c r="V26" s="9" t="s">
        <v>115</v>
      </c>
      <c r="W26" s="162" t="s">
        <v>95</v>
      </c>
      <c r="X26" s="163"/>
      <c r="Y26" s="163"/>
      <c r="Z26" s="163"/>
      <c r="AA26" s="163"/>
      <c r="AB26" s="163"/>
      <c r="AC26" s="163"/>
      <c r="AD26" s="163"/>
      <c r="AE26" s="163"/>
      <c r="AF26" s="164"/>
      <c r="AI26" s="566">
        <f>IF(H26&amp;V26="□□",8,IF(H26&amp;V26="■□",1,IF(H26&amp;V26="□■",2,9)))</f>
        <v>8</v>
      </c>
    </row>
    <row r="27" spans="2:32" ht="16.5" customHeight="1">
      <c r="B27" s="1353"/>
      <c r="C27" s="1353"/>
      <c r="D27" s="1353"/>
      <c r="E27" s="1589"/>
      <c r="F27" s="1590"/>
      <c r="G27" s="1591"/>
      <c r="H27" s="1534" t="s">
        <v>170</v>
      </c>
      <c r="I27" s="1535"/>
      <c r="J27" s="1535"/>
      <c r="K27" s="1535"/>
      <c r="L27" s="1535"/>
      <c r="M27" s="1535"/>
      <c r="N27" s="1535"/>
      <c r="O27" s="1536"/>
      <c r="P27" s="1537" t="s">
        <v>96</v>
      </c>
      <c r="Q27" s="1535"/>
      <c r="R27" s="1535"/>
      <c r="S27" s="1535"/>
      <c r="T27" s="1535"/>
      <c r="U27" s="1535"/>
      <c r="V27" s="1535"/>
      <c r="W27" s="1535"/>
      <c r="X27" s="1551" t="s">
        <v>171</v>
      </c>
      <c r="Y27" s="1552"/>
      <c r="Z27" s="1552"/>
      <c r="AA27" s="1552"/>
      <c r="AB27" s="1552"/>
      <c r="AC27" s="1552"/>
      <c r="AD27" s="1552"/>
      <c r="AE27" s="1552"/>
      <c r="AF27" s="1553"/>
    </row>
    <row r="28" spans="2:32" ht="16.5" customHeight="1">
      <c r="B28" s="1353"/>
      <c r="C28" s="1353"/>
      <c r="D28" s="1353"/>
      <c r="E28" s="1592"/>
      <c r="F28" s="1593"/>
      <c r="G28" s="1594"/>
      <c r="H28" s="1557"/>
      <c r="I28" s="1558"/>
      <c r="J28" s="1558"/>
      <c r="K28" s="1558"/>
      <c r="L28" s="1558"/>
      <c r="M28" s="1558"/>
      <c r="N28" s="1558"/>
      <c r="O28" s="165" t="s">
        <v>158</v>
      </c>
      <c r="P28" s="1600"/>
      <c r="Q28" s="1600"/>
      <c r="R28" s="1600"/>
      <c r="S28" s="1600"/>
      <c r="T28" s="1600"/>
      <c r="U28" s="1600"/>
      <c r="V28" s="1533" t="s">
        <v>172</v>
      </c>
      <c r="W28" s="1533"/>
      <c r="X28" s="1523">
        <f>IF(ISERR(P28/H28),"",(P28/H28))</f>
      </c>
      <c r="Y28" s="1524"/>
      <c r="Z28" s="1524"/>
      <c r="AA28" s="1524"/>
      <c r="AB28" s="1524"/>
      <c r="AC28" s="1528" t="s">
        <v>154</v>
      </c>
      <c r="AD28" s="1528"/>
      <c r="AE28" s="1528"/>
      <c r="AF28" s="1529"/>
    </row>
    <row r="29" spans="2:32" ht="16.5" customHeight="1">
      <c r="B29" s="1353"/>
      <c r="C29" s="1353"/>
      <c r="D29" s="1353"/>
      <c r="E29" s="1578" t="s">
        <v>173</v>
      </c>
      <c r="F29" s="1579"/>
      <c r="G29" s="1580"/>
      <c r="H29" s="10" t="s">
        <v>115</v>
      </c>
      <c r="I29" s="1547" t="s">
        <v>97</v>
      </c>
      <c r="J29" s="1547"/>
      <c r="K29" s="1547"/>
      <c r="L29" s="1547"/>
      <c r="M29" s="1547"/>
      <c r="N29" s="1547"/>
      <c r="O29" s="1547"/>
      <c r="P29" s="1547"/>
      <c r="Q29" s="7" t="s">
        <v>115</v>
      </c>
      <c r="R29" s="1547" t="s">
        <v>174</v>
      </c>
      <c r="S29" s="1547"/>
      <c r="T29" s="1547"/>
      <c r="U29" s="1547"/>
      <c r="V29" s="1547"/>
      <c r="W29" s="1547"/>
      <c r="X29" s="11" t="s">
        <v>115</v>
      </c>
      <c r="Y29" s="1573" t="s">
        <v>98</v>
      </c>
      <c r="Z29" s="1573"/>
      <c r="AA29" s="1573"/>
      <c r="AB29" s="1573"/>
      <c r="AC29" s="1573"/>
      <c r="AD29" s="1573"/>
      <c r="AE29" s="1573"/>
      <c r="AF29" s="1574"/>
    </row>
    <row r="30" spans="2:32" ht="16.5" customHeight="1">
      <c r="B30" s="1353"/>
      <c r="C30" s="1353"/>
      <c r="D30" s="1353"/>
      <c r="E30" s="1581"/>
      <c r="F30" s="1582"/>
      <c r="G30" s="1583"/>
      <c r="H30" s="12" t="s">
        <v>115</v>
      </c>
      <c r="I30" s="166" t="s">
        <v>8</v>
      </c>
      <c r="J30" s="166"/>
      <c r="K30" s="166"/>
      <c r="L30" s="166" t="s">
        <v>74</v>
      </c>
      <c r="M30" s="1575"/>
      <c r="N30" s="1575"/>
      <c r="O30" s="1575"/>
      <c r="P30" s="1575"/>
      <c r="Q30" s="1575"/>
      <c r="R30" s="1575"/>
      <c r="S30" s="1575"/>
      <c r="T30" s="1575"/>
      <c r="U30" s="1575"/>
      <c r="V30" s="1575"/>
      <c r="W30" s="1575"/>
      <c r="X30" s="1575"/>
      <c r="Y30" s="1575"/>
      <c r="Z30" s="1575"/>
      <c r="AA30" s="1575"/>
      <c r="AB30" s="1575"/>
      <c r="AC30" s="1575"/>
      <c r="AD30" s="1575"/>
      <c r="AE30" s="1575"/>
      <c r="AF30" s="167" t="s">
        <v>31</v>
      </c>
    </row>
    <row r="31" spans="2:32" ht="7.5" customHeight="1">
      <c r="B31" s="13"/>
      <c r="C31" s="14"/>
      <c r="D31" s="14"/>
      <c r="E31" s="14"/>
      <c r="F31" s="14"/>
      <c r="G31" s="14"/>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row>
    <row r="32" spans="2:63" ht="16.5" customHeight="1">
      <c r="B32" s="1596" t="s">
        <v>164</v>
      </c>
      <c r="C32" s="1596"/>
      <c r="D32" s="1596"/>
      <c r="E32" s="1596"/>
      <c r="F32" s="1596"/>
      <c r="G32" s="1596"/>
      <c r="H32" s="1584"/>
      <c r="I32" s="1585"/>
      <c r="J32" s="1585"/>
      <c r="K32" s="1585"/>
      <c r="L32" s="1585"/>
      <c r="M32" s="1585"/>
      <c r="N32" s="1585"/>
      <c r="O32" s="1585"/>
      <c r="P32" s="1585"/>
      <c r="Q32" s="1585"/>
      <c r="R32" s="1585"/>
      <c r="S32" s="1585"/>
      <c r="T32" s="1585"/>
      <c r="U32" s="1585"/>
      <c r="V32" s="1585"/>
      <c r="W32" s="1585"/>
      <c r="X32" s="1585"/>
      <c r="Y32" s="1585"/>
      <c r="Z32" s="1585"/>
      <c r="AA32" s="1585"/>
      <c r="AB32" s="1585"/>
      <c r="AC32" s="1585"/>
      <c r="AD32" s="1585"/>
      <c r="AE32" s="1585"/>
      <c r="AF32" s="1586"/>
      <c r="BA32" s="582" t="str">
        <f>IF(H32="","-",H32)</f>
        <v>-</v>
      </c>
      <c r="BB32" s="582" t="str">
        <f>IF(OR(H33="",H33="　　　　（都道府県から記入）"),"-",H33)</f>
        <v>-</v>
      </c>
      <c r="BC32" s="582">
        <f>IF(AD33="","-",AD33)</f>
        <v>1.25</v>
      </c>
      <c r="BD32" s="603" t="str">
        <f>+BD34</f>
        <v>-</v>
      </c>
      <c r="BE32" s="582" t="str">
        <f>IF(U34="","-",U34)</f>
        <v>-</v>
      </c>
      <c r="BF32" s="582" t="str">
        <f>IF(H35&amp;V35="■□","サ",IF(H35&amp;V35="□■","般","-"))</f>
        <v>-</v>
      </c>
      <c r="BG32" s="582" t="str">
        <f>IF(H37="","-",H37)</f>
        <v>-</v>
      </c>
      <c r="BH32" s="582" t="str">
        <f>IF(P37="","-",P37)</f>
        <v>-</v>
      </c>
      <c r="BI32" s="582" t="str">
        <f>IF(X37="","-",X37)</f>
        <v>-</v>
      </c>
      <c r="BJ32" s="582" t="str">
        <f>IF(H38&amp;Q38&amp;X38&amp;H39="■□□□","HP",IF(H38&amp;Q38&amp;X38&amp;H39="□■□□","誌",IF(H38&amp;Q38&amp;X38&amp;H39="□□■□","自",IF(H38&amp;Q38&amp;X38&amp;H39="□□□■","他","-"))))</f>
        <v>-</v>
      </c>
      <c r="BK32" s="582" t="str">
        <f>IF(BJ32="他",IF(M39="","(内容記入なし)",M39),"-")</f>
        <v>-</v>
      </c>
    </row>
    <row r="33" spans="2:42" ht="16.5" customHeight="1">
      <c r="B33" s="1561" t="s">
        <v>165</v>
      </c>
      <c r="C33" s="1561"/>
      <c r="D33" s="1561"/>
      <c r="E33" s="1561"/>
      <c r="F33" s="1561"/>
      <c r="G33" s="1561"/>
      <c r="H33" s="1562" t="s">
        <v>1058</v>
      </c>
      <c r="I33" s="1563"/>
      <c r="J33" s="1563"/>
      <c r="K33" s="1563"/>
      <c r="L33" s="1563"/>
      <c r="M33" s="1563"/>
      <c r="N33" s="1563"/>
      <c r="O33" s="1563"/>
      <c r="P33" s="1563"/>
      <c r="Q33" s="1563"/>
      <c r="R33" s="1563"/>
      <c r="S33" s="1563"/>
      <c r="T33" s="1563"/>
      <c r="U33" s="1563"/>
      <c r="V33" s="1563"/>
      <c r="W33" s="1564"/>
      <c r="X33" s="1565" t="s">
        <v>92</v>
      </c>
      <c r="Y33" s="1566"/>
      <c r="Z33" s="1566"/>
      <c r="AA33" s="1566"/>
      <c r="AB33" s="1566"/>
      <c r="AC33" s="1567"/>
      <c r="AD33" s="1576">
        <v>1.25</v>
      </c>
      <c r="AE33" s="1577"/>
      <c r="AF33" s="158" t="s">
        <v>175</v>
      </c>
      <c r="AP33" s="1">
        <f>'交①'!M14</f>
        <v>0</v>
      </c>
    </row>
    <row r="34" spans="2:56" ht="16.5" customHeight="1">
      <c r="B34" s="1353" t="s">
        <v>162</v>
      </c>
      <c r="C34" s="1353"/>
      <c r="D34" s="1353"/>
      <c r="E34" s="1568" t="s">
        <v>167</v>
      </c>
      <c r="F34" s="1569"/>
      <c r="G34" s="1570"/>
      <c r="H34" s="1543" t="s">
        <v>415</v>
      </c>
      <c r="I34" s="1544"/>
      <c r="J34" s="1545"/>
      <c r="K34" s="1546"/>
      <c r="L34" s="1546"/>
      <c r="M34" s="1546"/>
      <c r="N34" s="1546"/>
      <c r="O34" s="159" t="s">
        <v>3</v>
      </c>
      <c r="P34" s="17"/>
      <c r="Q34" s="339" t="s">
        <v>43</v>
      </c>
      <c r="R34" s="340"/>
      <c r="S34" s="1571" t="s">
        <v>93</v>
      </c>
      <c r="T34" s="1572"/>
      <c r="U34" s="1525"/>
      <c r="V34" s="1526"/>
      <c r="W34" s="1526"/>
      <c r="X34" s="1526"/>
      <c r="Y34" s="1526"/>
      <c r="Z34" s="1526"/>
      <c r="AA34" s="1526"/>
      <c r="AB34" s="1526"/>
      <c r="AC34" s="1526"/>
      <c r="AD34" s="1526"/>
      <c r="AE34" s="1526"/>
      <c r="AF34" s="1527"/>
      <c r="BA34" s="532">
        <f>IF(J34="",0,LEFT(J34,4))</f>
        <v>0</v>
      </c>
      <c r="BB34" s="579">
        <f>+P34</f>
        <v>0</v>
      </c>
      <c r="BC34" s="579">
        <v>1</v>
      </c>
      <c r="BD34" s="578" t="str">
        <f>IF(AND(BA34&gt;0,BB34&gt;0,BC34&gt;0),DATE(BA34,BB34,BC34),"-")</f>
        <v>-</v>
      </c>
    </row>
    <row r="35" spans="2:35" ht="16.5" customHeight="1">
      <c r="B35" s="1353"/>
      <c r="C35" s="1353"/>
      <c r="D35" s="1353"/>
      <c r="E35" s="1578" t="s">
        <v>168</v>
      </c>
      <c r="F35" s="1587"/>
      <c r="G35" s="1588"/>
      <c r="H35" s="8" t="s">
        <v>115</v>
      </c>
      <c r="I35" s="1548" t="s">
        <v>94</v>
      </c>
      <c r="J35" s="1548"/>
      <c r="K35" s="1548"/>
      <c r="L35" s="1548"/>
      <c r="M35" s="1548"/>
      <c r="N35" s="1548"/>
      <c r="O35" s="1548"/>
      <c r="P35" s="1548"/>
      <c r="Q35" s="1548"/>
      <c r="R35" s="1548"/>
      <c r="S35" s="1548"/>
      <c r="T35" s="1548"/>
      <c r="U35" s="1548"/>
      <c r="V35" s="9" t="s">
        <v>777</v>
      </c>
      <c r="W35" s="162" t="s">
        <v>95</v>
      </c>
      <c r="X35" s="163"/>
      <c r="Y35" s="163"/>
      <c r="Z35" s="163"/>
      <c r="AA35" s="163"/>
      <c r="AB35" s="163"/>
      <c r="AC35" s="163"/>
      <c r="AD35" s="163"/>
      <c r="AE35" s="163"/>
      <c r="AF35" s="164"/>
      <c r="AI35" s="566">
        <f>IF(H35&amp;V35="□□",8,IF(H35&amp;V35="■□",1,IF(H35&amp;V35="□■",2,9)))</f>
        <v>8</v>
      </c>
    </row>
    <row r="36" spans="2:32" ht="16.5" customHeight="1">
      <c r="B36" s="1353"/>
      <c r="C36" s="1353"/>
      <c r="D36" s="1353"/>
      <c r="E36" s="1589"/>
      <c r="F36" s="1590"/>
      <c r="G36" s="1591"/>
      <c r="H36" s="1534" t="s">
        <v>170</v>
      </c>
      <c r="I36" s="1535"/>
      <c r="J36" s="1535"/>
      <c r="K36" s="1535"/>
      <c r="L36" s="1535"/>
      <c r="M36" s="1535"/>
      <c r="N36" s="1535"/>
      <c r="O36" s="1536"/>
      <c r="P36" s="1537" t="s">
        <v>96</v>
      </c>
      <c r="Q36" s="1535"/>
      <c r="R36" s="1535"/>
      <c r="S36" s="1535"/>
      <c r="T36" s="1535"/>
      <c r="U36" s="1535"/>
      <c r="V36" s="1535"/>
      <c r="W36" s="1535"/>
      <c r="X36" s="1551" t="s">
        <v>176</v>
      </c>
      <c r="Y36" s="1552"/>
      <c r="Z36" s="1552"/>
      <c r="AA36" s="1552"/>
      <c r="AB36" s="1552"/>
      <c r="AC36" s="1552"/>
      <c r="AD36" s="1552"/>
      <c r="AE36" s="1552"/>
      <c r="AF36" s="1553"/>
    </row>
    <row r="37" spans="2:32" ht="16.5" customHeight="1">
      <c r="B37" s="1353"/>
      <c r="C37" s="1353"/>
      <c r="D37" s="1353"/>
      <c r="E37" s="1592"/>
      <c r="F37" s="1593"/>
      <c r="G37" s="1594"/>
      <c r="H37" s="1554"/>
      <c r="I37" s="1555"/>
      <c r="J37" s="1555"/>
      <c r="K37" s="1555"/>
      <c r="L37" s="1555"/>
      <c r="M37" s="1555"/>
      <c r="N37" s="1555"/>
      <c r="O37" s="165" t="s">
        <v>177</v>
      </c>
      <c r="P37" s="1559"/>
      <c r="Q37" s="1559"/>
      <c r="R37" s="1559"/>
      <c r="S37" s="1559"/>
      <c r="T37" s="1559"/>
      <c r="U37" s="1559"/>
      <c r="V37" s="1560" t="s">
        <v>172</v>
      </c>
      <c r="W37" s="1560"/>
      <c r="X37" s="1523">
        <f>IF(ISERR(P37/H37),"",(P37/H37))</f>
      </c>
      <c r="Y37" s="1524"/>
      <c r="Z37" s="1524"/>
      <c r="AA37" s="1524"/>
      <c r="AB37" s="1524"/>
      <c r="AC37" s="1528" t="s">
        <v>154</v>
      </c>
      <c r="AD37" s="1528"/>
      <c r="AE37" s="1528"/>
      <c r="AF37" s="1529"/>
    </row>
    <row r="38" spans="2:32" ht="16.5" customHeight="1">
      <c r="B38" s="1353"/>
      <c r="C38" s="1353"/>
      <c r="D38" s="1353"/>
      <c r="E38" s="1578" t="s">
        <v>173</v>
      </c>
      <c r="F38" s="1579"/>
      <c r="G38" s="1580"/>
      <c r="H38" s="10" t="s">
        <v>0</v>
      </c>
      <c r="I38" s="1547" t="s">
        <v>97</v>
      </c>
      <c r="J38" s="1547"/>
      <c r="K38" s="1547"/>
      <c r="L38" s="1547"/>
      <c r="M38" s="1547"/>
      <c r="N38" s="1547"/>
      <c r="O38" s="1547"/>
      <c r="P38" s="1547"/>
      <c r="Q38" s="7" t="s">
        <v>0</v>
      </c>
      <c r="R38" s="1547" t="s">
        <v>174</v>
      </c>
      <c r="S38" s="1547"/>
      <c r="T38" s="1547"/>
      <c r="U38" s="1547"/>
      <c r="V38" s="1547"/>
      <c r="W38" s="1547"/>
      <c r="X38" s="11" t="s">
        <v>0</v>
      </c>
      <c r="Y38" s="1573" t="s">
        <v>98</v>
      </c>
      <c r="Z38" s="1573"/>
      <c r="AA38" s="1573"/>
      <c r="AB38" s="1573"/>
      <c r="AC38" s="1573"/>
      <c r="AD38" s="1573"/>
      <c r="AE38" s="1573"/>
      <c r="AF38" s="1574"/>
    </row>
    <row r="39" spans="2:32" ht="16.5" customHeight="1">
      <c r="B39" s="1353"/>
      <c r="C39" s="1353"/>
      <c r="D39" s="1353"/>
      <c r="E39" s="1581"/>
      <c r="F39" s="1582"/>
      <c r="G39" s="1583"/>
      <c r="H39" s="12" t="s">
        <v>0</v>
      </c>
      <c r="I39" s="166" t="s">
        <v>8</v>
      </c>
      <c r="J39" s="166"/>
      <c r="K39" s="166"/>
      <c r="L39" s="166" t="s">
        <v>178</v>
      </c>
      <c r="M39" s="1575"/>
      <c r="N39" s="1575"/>
      <c r="O39" s="1575"/>
      <c r="P39" s="1575"/>
      <c r="Q39" s="1575"/>
      <c r="R39" s="1575"/>
      <c r="S39" s="1575"/>
      <c r="T39" s="1575"/>
      <c r="U39" s="1575"/>
      <c r="V39" s="1575"/>
      <c r="W39" s="1575"/>
      <c r="X39" s="1575"/>
      <c r="Y39" s="1575"/>
      <c r="Z39" s="1575"/>
      <c r="AA39" s="1575"/>
      <c r="AB39" s="1575"/>
      <c r="AC39" s="1575"/>
      <c r="AD39" s="1575"/>
      <c r="AE39" s="1575"/>
      <c r="AF39" s="167" t="s">
        <v>179</v>
      </c>
    </row>
    <row r="40" spans="2:32" ht="7.5" customHeight="1">
      <c r="B40" s="13"/>
      <c r="C40" s="14"/>
      <c r="D40" s="14"/>
      <c r="E40" s="14"/>
      <c r="F40" s="14"/>
      <c r="G40" s="14"/>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row>
    <row r="41" spans="2:63" ht="16.5" customHeight="1">
      <c r="B41" s="1556" t="s">
        <v>164</v>
      </c>
      <c r="C41" s="1556"/>
      <c r="D41" s="1556"/>
      <c r="E41" s="1556"/>
      <c r="F41" s="1556"/>
      <c r="G41" s="1556"/>
      <c r="H41" s="1584"/>
      <c r="I41" s="1585"/>
      <c r="J41" s="1585"/>
      <c r="K41" s="1585"/>
      <c r="L41" s="1585"/>
      <c r="M41" s="1585"/>
      <c r="N41" s="1585"/>
      <c r="O41" s="1585"/>
      <c r="P41" s="1585"/>
      <c r="Q41" s="1585"/>
      <c r="R41" s="1585"/>
      <c r="S41" s="1585"/>
      <c r="T41" s="1585"/>
      <c r="U41" s="1585"/>
      <c r="V41" s="1585"/>
      <c r="W41" s="1585"/>
      <c r="X41" s="1585"/>
      <c r="Y41" s="1585"/>
      <c r="Z41" s="1585"/>
      <c r="AA41" s="1585"/>
      <c r="AB41" s="1585"/>
      <c r="AC41" s="1585"/>
      <c r="AD41" s="1585"/>
      <c r="AE41" s="1585"/>
      <c r="AF41" s="1586"/>
      <c r="BA41" s="582" t="str">
        <f>IF(H41="","-",H41)</f>
        <v>-</v>
      </c>
      <c r="BB41" s="582" t="str">
        <f>IF(OR(H42="",H42="　　　　（都道府県から記入）"),"-",H42)</f>
        <v>-</v>
      </c>
      <c r="BC41" s="582" t="str">
        <f>IF(AD42="","-",AD42)</f>
        <v>-</v>
      </c>
      <c r="BD41" s="603" t="str">
        <f>+BD43</f>
        <v>-</v>
      </c>
      <c r="BE41" s="582" t="str">
        <f>IF(U43="","-",U43)</f>
        <v>-</v>
      </c>
      <c r="BF41" s="582" t="str">
        <f>IF(H44&amp;V44="■□","サ",IF(H44&amp;V44="□■","般","-"))</f>
        <v>-</v>
      </c>
      <c r="BG41" s="582" t="str">
        <f>IF(H46="","-",H46)</f>
        <v>-</v>
      </c>
      <c r="BH41" s="582" t="str">
        <f>IF(P46="","-",P46)</f>
        <v>-</v>
      </c>
      <c r="BI41" s="582" t="str">
        <f>IF(X46="","-",X46)</f>
        <v>-</v>
      </c>
      <c r="BJ41" s="582" t="str">
        <f>IF(H47&amp;Q47&amp;X47&amp;H48="■□□□","HP",IF(H47&amp;Q47&amp;X47&amp;H48="□■□□","誌",IF(H47&amp;Q47&amp;X47&amp;H48="□□■□","自",IF(H47&amp;Q47&amp;X47&amp;H48="□□□■","他","-"))))</f>
        <v>-</v>
      </c>
      <c r="BK41" s="582" t="str">
        <f>IF(BJ41="他",IF(M48="","(内容記入なし)",M48),"-")</f>
        <v>-</v>
      </c>
    </row>
    <row r="42" spans="2:32" ht="16.5" customHeight="1">
      <c r="B42" s="1561" t="s">
        <v>165</v>
      </c>
      <c r="C42" s="1561"/>
      <c r="D42" s="1561"/>
      <c r="E42" s="1561"/>
      <c r="F42" s="1561"/>
      <c r="G42" s="1561"/>
      <c r="H42" s="1562" t="s">
        <v>1058</v>
      </c>
      <c r="I42" s="1563"/>
      <c r="J42" s="1563"/>
      <c r="K42" s="1563"/>
      <c r="L42" s="1563"/>
      <c r="M42" s="1563"/>
      <c r="N42" s="1563"/>
      <c r="O42" s="1563"/>
      <c r="P42" s="1563"/>
      <c r="Q42" s="1563"/>
      <c r="R42" s="1563"/>
      <c r="S42" s="1563"/>
      <c r="T42" s="1563"/>
      <c r="U42" s="1563"/>
      <c r="V42" s="1563"/>
      <c r="W42" s="1564"/>
      <c r="X42" s="1565" t="s">
        <v>92</v>
      </c>
      <c r="Y42" s="1566"/>
      <c r="Z42" s="1566"/>
      <c r="AA42" s="1566"/>
      <c r="AB42" s="1566"/>
      <c r="AC42" s="1567"/>
      <c r="AD42" s="1576"/>
      <c r="AE42" s="1577"/>
      <c r="AF42" s="158" t="s">
        <v>180</v>
      </c>
    </row>
    <row r="43" spans="2:56" ht="16.5" customHeight="1">
      <c r="B43" s="1353" t="s">
        <v>163</v>
      </c>
      <c r="C43" s="1353"/>
      <c r="D43" s="1353"/>
      <c r="E43" s="1568" t="s">
        <v>167</v>
      </c>
      <c r="F43" s="1569"/>
      <c r="G43" s="1570"/>
      <c r="H43" s="1543" t="s">
        <v>415</v>
      </c>
      <c r="I43" s="1544"/>
      <c r="J43" s="1545"/>
      <c r="K43" s="1546"/>
      <c r="L43" s="1546"/>
      <c r="M43" s="1546"/>
      <c r="N43" s="1546"/>
      <c r="O43" s="159" t="s">
        <v>3</v>
      </c>
      <c r="P43" s="17"/>
      <c r="Q43" s="339" t="s">
        <v>43</v>
      </c>
      <c r="R43" s="340"/>
      <c r="S43" s="1571" t="s">
        <v>93</v>
      </c>
      <c r="T43" s="1572"/>
      <c r="U43" s="1525"/>
      <c r="V43" s="1526"/>
      <c r="W43" s="1526"/>
      <c r="X43" s="1526"/>
      <c r="Y43" s="1526"/>
      <c r="Z43" s="1526"/>
      <c r="AA43" s="1526"/>
      <c r="AB43" s="1526"/>
      <c r="AC43" s="1526"/>
      <c r="AD43" s="1526"/>
      <c r="AE43" s="1526"/>
      <c r="AF43" s="1527"/>
      <c r="BA43" s="532">
        <f>IF(J43="",0,LEFT(J43,4))</f>
        <v>0</v>
      </c>
      <c r="BB43" s="579">
        <f>+P43</f>
        <v>0</v>
      </c>
      <c r="BC43" s="579">
        <v>1</v>
      </c>
      <c r="BD43" s="578" t="str">
        <f>IF(AND(BA43&gt;0,BB43&gt;0,BC43&gt;0),DATE(BA43,BB43,BC43),"-")</f>
        <v>-</v>
      </c>
    </row>
    <row r="44" spans="2:35" ht="16.5" customHeight="1">
      <c r="B44" s="1353"/>
      <c r="C44" s="1353"/>
      <c r="D44" s="1353"/>
      <c r="E44" s="1578" t="s">
        <v>168</v>
      </c>
      <c r="F44" s="1587"/>
      <c r="G44" s="1588"/>
      <c r="H44" s="8" t="s">
        <v>115</v>
      </c>
      <c r="I44" s="1548" t="s">
        <v>94</v>
      </c>
      <c r="J44" s="1548"/>
      <c r="K44" s="1548"/>
      <c r="L44" s="1548"/>
      <c r="M44" s="1548"/>
      <c r="N44" s="1548"/>
      <c r="O44" s="1548"/>
      <c r="P44" s="1548"/>
      <c r="Q44" s="1548"/>
      <c r="R44" s="1548"/>
      <c r="S44" s="1548"/>
      <c r="T44" s="1548"/>
      <c r="U44" s="1548"/>
      <c r="V44" s="9" t="s">
        <v>115</v>
      </c>
      <c r="W44" s="162" t="s">
        <v>95</v>
      </c>
      <c r="X44" s="163"/>
      <c r="Y44" s="163"/>
      <c r="Z44" s="163"/>
      <c r="AA44" s="163"/>
      <c r="AB44" s="163"/>
      <c r="AC44" s="163"/>
      <c r="AD44" s="163"/>
      <c r="AE44" s="163"/>
      <c r="AF44" s="164"/>
      <c r="AI44" s="566">
        <f>IF(H44&amp;V44="□□",8,IF(H44&amp;V44="■□",1,IF(H44&amp;V44="□■",2,9)))</f>
        <v>8</v>
      </c>
    </row>
    <row r="45" spans="2:32" ht="16.5" customHeight="1">
      <c r="B45" s="1353"/>
      <c r="C45" s="1353"/>
      <c r="D45" s="1353"/>
      <c r="E45" s="1589"/>
      <c r="F45" s="1590"/>
      <c r="G45" s="1591"/>
      <c r="H45" s="1534" t="s">
        <v>170</v>
      </c>
      <c r="I45" s="1535"/>
      <c r="J45" s="1535"/>
      <c r="K45" s="1535"/>
      <c r="L45" s="1535"/>
      <c r="M45" s="1535"/>
      <c r="N45" s="1535"/>
      <c r="O45" s="1536"/>
      <c r="P45" s="1537" t="s">
        <v>96</v>
      </c>
      <c r="Q45" s="1535"/>
      <c r="R45" s="1535"/>
      <c r="S45" s="1535"/>
      <c r="T45" s="1535"/>
      <c r="U45" s="1535"/>
      <c r="V45" s="1535"/>
      <c r="W45" s="1535"/>
      <c r="X45" s="1551" t="s">
        <v>181</v>
      </c>
      <c r="Y45" s="1552"/>
      <c r="Z45" s="1552"/>
      <c r="AA45" s="1552"/>
      <c r="AB45" s="1552"/>
      <c r="AC45" s="1552"/>
      <c r="AD45" s="1552"/>
      <c r="AE45" s="1552"/>
      <c r="AF45" s="1553"/>
    </row>
    <row r="46" spans="2:32" ht="16.5" customHeight="1">
      <c r="B46" s="1353"/>
      <c r="C46" s="1353"/>
      <c r="D46" s="1353"/>
      <c r="E46" s="1592"/>
      <c r="F46" s="1593"/>
      <c r="G46" s="1594"/>
      <c r="H46" s="1554"/>
      <c r="I46" s="1555"/>
      <c r="J46" s="1555"/>
      <c r="K46" s="1555"/>
      <c r="L46" s="1555"/>
      <c r="M46" s="1555"/>
      <c r="N46" s="1555"/>
      <c r="O46" s="165" t="s">
        <v>177</v>
      </c>
      <c r="P46" s="1559"/>
      <c r="Q46" s="1559"/>
      <c r="R46" s="1559"/>
      <c r="S46" s="1559"/>
      <c r="T46" s="1559"/>
      <c r="U46" s="1559"/>
      <c r="V46" s="1560" t="s">
        <v>172</v>
      </c>
      <c r="W46" s="1560"/>
      <c r="X46" s="1523">
        <f>IF(ISERR(P46/H46),"",(P46/H46))</f>
      </c>
      <c r="Y46" s="1524"/>
      <c r="Z46" s="1524"/>
      <c r="AA46" s="1524"/>
      <c r="AB46" s="1524"/>
      <c r="AC46" s="1528" t="s">
        <v>154</v>
      </c>
      <c r="AD46" s="1528"/>
      <c r="AE46" s="1528"/>
      <c r="AF46" s="1529"/>
    </row>
    <row r="47" spans="2:32" ht="16.5" customHeight="1">
      <c r="B47" s="1353"/>
      <c r="C47" s="1353"/>
      <c r="D47" s="1353"/>
      <c r="E47" s="1578" t="s">
        <v>173</v>
      </c>
      <c r="F47" s="1579"/>
      <c r="G47" s="1580"/>
      <c r="H47" s="10" t="s">
        <v>0</v>
      </c>
      <c r="I47" s="1547" t="s">
        <v>97</v>
      </c>
      <c r="J47" s="1547"/>
      <c r="K47" s="1547"/>
      <c r="L47" s="1547"/>
      <c r="M47" s="1547"/>
      <c r="N47" s="1547"/>
      <c r="O47" s="1547"/>
      <c r="P47" s="1547"/>
      <c r="Q47" s="7" t="s">
        <v>299</v>
      </c>
      <c r="R47" s="1547" t="s">
        <v>174</v>
      </c>
      <c r="S47" s="1547"/>
      <c r="T47" s="1547"/>
      <c r="U47" s="1547"/>
      <c r="V47" s="1547"/>
      <c r="W47" s="1547"/>
      <c r="X47" s="11" t="s">
        <v>169</v>
      </c>
      <c r="Y47" s="1573" t="s">
        <v>98</v>
      </c>
      <c r="Z47" s="1573"/>
      <c r="AA47" s="1573"/>
      <c r="AB47" s="1573"/>
      <c r="AC47" s="1573"/>
      <c r="AD47" s="1573"/>
      <c r="AE47" s="1573"/>
      <c r="AF47" s="1574"/>
    </row>
    <row r="48" spans="2:32" ht="16.5" customHeight="1">
      <c r="B48" s="1353"/>
      <c r="C48" s="1353"/>
      <c r="D48" s="1353"/>
      <c r="E48" s="1581"/>
      <c r="F48" s="1582"/>
      <c r="G48" s="1583"/>
      <c r="H48" s="12" t="s">
        <v>0</v>
      </c>
      <c r="I48" s="166" t="s">
        <v>8</v>
      </c>
      <c r="J48" s="166"/>
      <c r="K48" s="166"/>
      <c r="L48" s="166" t="s">
        <v>178</v>
      </c>
      <c r="M48" s="1575"/>
      <c r="N48" s="1575"/>
      <c r="O48" s="1575"/>
      <c r="P48" s="1575"/>
      <c r="Q48" s="1575"/>
      <c r="R48" s="1575"/>
      <c r="S48" s="1575"/>
      <c r="T48" s="1575"/>
      <c r="U48" s="1575"/>
      <c r="V48" s="1575"/>
      <c r="W48" s="1575"/>
      <c r="X48" s="1575"/>
      <c r="Y48" s="1575"/>
      <c r="Z48" s="1575"/>
      <c r="AA48" s="1575"/>
      <c r="AB48" s="1575"/>
      <c r="AC48" s="1575"/>
      <c r="AD48" s="1575"/>
      <c r="AE48" s="1575"/>
      <c r="AF48" s="167" t="s">
        <v>179</v>
      </c>
    </row>
    <row r="49" spans="7:9" ht="15.75" customHeight="1">
      <c r="G49" s="16"/>
      <c r="H49" s="168" t="s">
        <v>287</v>
      </c>
      <c r="I49" s="16"/>
    </row>
    <row r="50" spans="7:9" ht="15.75" customHeight="1">
      <c r="G50" s="2"/>
      <c r="H50" s="169"/>
      <c r="I50" s="2"/>
    </row>
    <row r="51" spans="1:53" ht="9.75" customHeight="1">
      <c r="A51" s="322"/>
      <c r="B51" s="346" t="str">
        <f>'交①'!$B$38</f>
        <v>Ver28-4</v>
      </c>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349" t="str">
        <f>+'交①'!$AH$38</f>
        <v>28S</v>
      </c>
      <c r="AG51" s="101"/>
      <c r="AH51" s="101"/>
      <c r="AI51" s="101"/>
      <c r="AJ51" s="101"/>
      <c r="AK51" s="101"/>
      <c r="AL51" s="101"/>
      <c r="AM51" s="101"/>
      <c r="AN51" s="101"/>
      <c r="AO51" s="101"/>
      <c r="AP51" s="101"/>
      <c r="AQ51" s="101"/>
      <c r="AR51" s="101"/>
      <c r="AS51" s="231" t="e">
        <f>交①!#REF!</f>
        <v>#REF!</v>
      </c>
      <c r="AZ51" s="93"/>
      <c r="BA51" s="93"/>
    </row>
    <row r="52" spans="6:10" ht="12.75" customHeight="1">
      <c r="F52" s="2"/>
      <c r="G52" s="2"/>
      <c r="H52" s="169"/>
      <c r="I52" s="2"/>
      <c r="J52" s="2"/>
    </row>
    <row r="53" spans="6:10" ht="12.75" customHeight="1">
      <c r="F53" s="2"/>
      <c r="G53" s="2"/>
      <c r="H53" s="169"/>
      <c r="I53" s="2"/>
      <c r="J53" s="2"/>
    </row>
    <row r="54" spans="6:10" ht="12.75" customHeight="1">
      <c r="F54" s="2"/>
      <c r="G54" s="2"/>
      <c r="H54" s="169"/>
      <c r="I54" s="2"/>
      <c r="J54" s="2"/>
    </row>
    <row r="55" spans="6:10" ht="12.75" customHeight="1">
      <c r="F55" s="2"/>
      <c r="G55" s="2"/>
      <c r="H55" s="169"/>
      <c r="I55" s="2"/>
      <c r="J55" s="2"/>
    </row>
    <row r="56" spans="6:10" ht="12.75" customHeight="1">
      <c r="F56" s="2"/>
      <c r="G56" s="2"/>
      <c r="H56" s="169"/>
      <c r="I56" s="2"/>
      <c r="J56" s="2"/>
    </row>
    <row r="57" spans="2:40" ht="12">
      <c r="B57" s="754"/>
      <c r="C57" s="754"/>
      <c r="D57" s="755"/>
      <c r="E57" s="755"/>
      <c r="F57" s="753"/>
      <c r="G57" s="753"/>
      <c r="H57" s="753"/>
      <c r="I57" s="753"/>
      <c r="J57" s="753"/>
      <c r="K57" s="753"/>
      <c r="L57" s="753"/>
      <c r="M57" s="753"/>
      <c r="N57" s="753"/>
      <c r="O57" s="753"/>
      <c r="P57" s="753"/>
      <c r="Q57" s="753"/>
      <c r="R57" s="753"/>
      <c r="S57" s="753"/>
      <c r="T57" s="753"/>
      <c r="U57" s="753"/>
      <c r="V57" s="753"/>
      <c r="W57" s="753"/>
      <c r="X57" s="753"/>
      <c r="Y57" s="753"/>
      <c r="Z57" s="753"/>
      <c r="AA57" s="753"/>
      <c r="AB57" s="753"/>
      <c r="AC57" s="753"/>
      <c r="AD57" s="753"/>
      <c r="AE57" s="753"/>
      <c r="AF57" s="753"/>
      <c r="AI57" s="1" t="str">
        <f>+AK57&amp;AL57&amp;AM57&amp;AN57</f>
        <v>2020(平成32)</v>
      </c>
      <c r="AK57" s="1">
        <v>2020</v>
      </c>
      <c r="AL57" s="1" t="s">
        <v>419</v>
      </c>
      <c r="AM57" s="1">
        <v>32</v>
      </c>
      <c r="AN57" s="1" t="s">
        <v>417</v>
      </c>
    </row>
    <row r="58" spans="2:40" ht="12">
      <c r="B58" s="754"/>
      <c r="C58" s="754"/>
      <c r="D58" s="755"/>
      <c r="E58" s="755"/>
      <c r="F58" s="753"/>
      <c r="G58" s="753"/>
      <c r="H58" s="753"/>
      <c r="I58" s="753"/>
      <c r="J58" s="753"/>
      <c r="K58" s="753"/>
      <c r="L58" s="753"/>
      <c r="M58" s="753"/>
      <c r="N58" s="753"/>
      <c r="O58" s="753"/>
      <c r="P58" s="753"/>
      <c r="Q58" s="753"/>
      <c r="R58" s="753"/>
      <c r="S58" s="753"/>
      <c r="T58" s="753"/>
      <c r="U58" s="753"/>
      <c r="V58" s="753"/>
      <c r="W58" s="753"/>
      <c r="X58" s="753"/>
      <c r="Y58" s="753"/>
      <c r="Z58" s="753"/>
      <c r="AA58" s="753"/>
      <c r="AB58" s="753"/>
      <c r="AC58" s="753"/>
      <c r="AD58" s="753"/>
      <c r="AE58" s="753"/>
      <c r="AF58" s="753"/>
      <c r="AI58" s="1" t="str">
        <f>+AK58&amp;AL58&amp;AM58&amp;AN58</f>
        <v>2019(平成31)</v>
      </c>
      <c r="AK58" s="1">
        <v>2019</v>
      </c>
      <c r="AL58" s="1" t="s">
        <v>419</v>
      </c>
      <c r="AM58" s="1">
        <v>31</v>
      </c>
      <c r="AN58" s="1" t="s">
        <v>417</v>
      </c>
    </row>
    <row r="59" spans="2:40" ht="12">
      <c r="B59" s="754"/>
      <c r="C59" s="754"/>
      <c r="D59" s="754"/>
      <c r="E59" s="754"/>
      <c r="AI59" s="1" t="str">
        <f>+AK59&amp;AL59&amp;AM59&amp;AN59</f>
        <v>2018(平成30)</v>
      </c>
      <c r="AK59" s="1">
        <v>2018</v>
      </c>
      <c r="AL59" s="1" t="s">
        <v>419</v>
      </c>
      <c r="AM59" s="1">
        <v>30</v>
      </c>
      <c r="AN59" s="1" t="s">
        <v>417</v>
      </c>
    </row>
    <row r="60" spans="2:40" ht="12">
      <c r="B60" s="754"/>
      <c r="C60" s="754"/>
      <c r="D60" s="754"/>
      <c r="E60" s="754"/>
      <c r="AI60" s="1" t="str">
        <f>+AK60&amp;AL60&amp;AM60&amp;AN60</f>
        <v>2017(平成29)</v>
      </c>
      <c r="AK60" s="1">
        <v>2017</v>
      </c>
      <c r="AL60" s="1" t="s">
        <v>419</v>
      </c>
      <c r="AM60" s="1">
        <v>29</v>
      </c>
      <c r="AN60" s="1" t="s">
        <v>417</v>
      </c>
    </row>
    <row r="61" spans="2:40" ht="12" hidden="1">
      <c r="B61" s="754"/>
      <c r="C61" s="754"/>
      <c r="D61" s="754"/>
      <c r="E61" s="754"/>
      <c r="AI61" s="1" t="str">
        <f aca="true" t="shared" si="3" ref="AI61:AI124">+AK61&amp;AL61&amp;AM61&amp;AN61</f>
        <v>2016(平成28)</v>
      </c>
      <c r="AK61" s="1">
        <v>2016</v>
      </c>
      <c r="AL61" s="1" t="s">
        <v>419</v>
      </c>
      <c r="AM61" s="1">
        <v>28</v>
      </c>
      <c r="AN61" s="1" t="s">
        <v>417</v>
      </c>
    </row>
    <row r="62" spans="2:40" ht="11.25" customHeight="1" hidden="1">
      <c r="B62" s="100" t="s">
        <v>1054</v>
      </c>
      <c r="C62" s="100"/>
      <c r="D62" s="100"/>
      <c r="E62" s="754"/>
      <c r="F62" s="343"/>
      <c r="G62" s="343">
        <v>12</v>
      </c>
      <c r="H62" s="343"/>
      <c r="I62" s="343" t="s">
        <v>320</v>
      </c>
      <c r="J62" s="343"/>
      <c r="K62" s="343"/>
      <c r="L62" s="343"/>
      <c r="M62" s="343"/>
      <c r="N62" s="343"/>
      <c r="AI62" s="1" t="str">
        <f t="shared" si="3"/>
        <v>2015(平成27)</v>
      </c>
      <c r="AK62" s="1">
        <v>2015</v>
      </c>
      <c r="AL62" s="1" t="s">
        <v>419</v>
      </c>
      <c r="AM62" s="1">
        <v>27</v>
      </c>
      <c r="AN62" s="1" t="s">
        <v>417</v>
      </c>
    </row>
    <row r="63" spans="2:40" ht="12" hidden="1">
      <c r="B63" s="100" t="s">
        <v>1055</v>
      </c>
      <c r="C63" s="100"/>
      <c r="D63" s="100"/>
      <c r="E63" s="754"/>
      <c r="F63" s="343"/>
      <c r="G63" s="343">
        <v>11</v>
      </c>
      <c r="H63" s="343"/>
      <c r="I63" s="343" t="s">
        <v>512</v>
      </c>
      <c r="J63" s="343"/>
      <c r="K63" s="343"/>
      <c r="L63" s="343"/>
      <c r="M63" s="343"/>
      <c r="N63" s="343"/>
      <c r="AI63" s="1" t="str">
        <f t="shared" si="3"/>
        <v>2014(平成26)</v>
      </c>
      <c r="AK63" s="1">
        <v>2014</v>
      </c>
      <c r="AL63" s="1" t="s">
        <v>419</v>
      </c>
      <c r="AM63" s="1">
        <v>26</v>
      </c>
      <c r="AN63" s="1" t="s">
        <v>417</v>
      </c>
    </row>
    <row r="64" spans="2:40" ht="12" hidden="1">
      <c r="B64" s="100" t="s">
        <v>1056</v>
      </c>
      <c r="C64" s="100"/>
      <c r="D64" s="100"/>
      <c r="E64" s="754"/>
      <c r="F64" s="343"/>
      <c r="G64" s="343">
        <v>10</v>
      </c>
      <c r="H64" s="343"/>
      <c r="I64" s="343" t="s">
        <v>513</v>
      </c>
      <c r="J64" s="343"/>
      <c r="K64" s="343"/>
      <c r="L64" s="343"/>
      <c r="M64" s="343"/>
      <c r="N64" s="343"/>
      <c r="AI64" s="1" t="str">
        <f t="shared" si="3"/>
        <v>2013(平成25)</v>
      </c>
      <c r="AK64" s="1">
        <v>2013</v>
      </c>
      <c r="AL64" s="1" t="s">
        <v>419</v>
      </c>
      <c r="AM64" s="1">
        <v>25</v>
      </c>
      <c r="AN64" s="1" t="s">
        <v>417</v>
      </c>
    </row>
    <row r="65" spans="2:40" ht="12" hidden="1">
      <c r="B65" s="754"/>
      <c r="C65" s="100"/>
      <c r="D65" s="100"/>
      <c r="E65" s="754"/>
      <c r="F65" s="343"/>
      <c r="G65" s="343">
        <v>9</v>
      </c>
      <c r="H65" s="343"/>
      <c r="I65" s="343" t="s">
        <v>516</v>
      </c>
      <c r="J65" s="343"/>
      <c r="K65" s="343"/>
      <c r="L65" s="343"/>
      <c r="M65" s="343"/>
      <c r="N65" s="343"/>
      <c r="AI65" s="1" t="str">
        <f t="shared" si="3"/>
        <v>2012(平成24)</v>
      </c>
      <c r="AK65" s="1">
        <v>2012</v>
      </c>
      <c r="AL65" s="1" t="s">
        <v>419</v>
      </c>
      <c r="AM65" s="1">
        <v>24</v>
      </c>
      <c r="AN65" s="1" t="s">
        <v>417</v>
      </c>
    </row>
    <row r="66" spans="2:40" ht="12" hidden="1">
      <c r="B66" s="100" t="s">
        <v>420</v>
      </c>
      <c r="C66" s="100"/>
      <c r="D66" s="100"/>
      <c r="E66" s="754"/>
      <c r="F66" s="343"/>
      <c r="G66" s="343">
        <v>8</v>
      </c>
      <c r="H66" s="343"/>
      <c r="I66" s="343" t="s">
        <v>514</v>
      </c>
      <c r="J66" s="343"/>
      <c r="K66" s="343"/>
      <c r="L66" s="343"/>
      <c r="M66" s="343"/>
      <c r="N66" s="343"/>
      <c r="AI66" s="1" t="str">
        <f t="shared" si="3"/>
        <v>2011(平成23)</v>
      </c>
      <c r="AK66" s="1">
        <v>2011</v>
      </c>
      <c r="AL66" s="1" t="s">
        <v>419</v>
      </c>
      <c r="AM66" s="1">
        <v>23</v>
      </c>
      <c r="AN66" s="1" t="s">
        <v>417</v>
      </c>
    </row>
    <row r="67" spans="2:40" ht="12" hidden="1">
      <c r="B67" s="100" t="s">
        <v>421</v>
      </c>
      <c r="C67" s="100"/>
      <c r="D67" s="100"/>
      <c r="E67" s="754"/>
      <c r="F67" s="343"/>
      <c r="G67" s="343">
        <v>7</v>
      </c>
      <c r="H67" s="343"/>
      <c r="I67" s="343" t="s">
        <v>515</v>
      </c>
      <c r="J67" s="343"/>
      <c r="K67" s="343"/>
      <c r="L67" s="343"/>
      <c r="M67" s="343"/>
      <c r="N67" s="343"/>
      <c r="AI67" s="1" t="str">
        <f t="shared" si="3"/>
        <v>2010(平成22)</v>
      </c>
      <c r="AK67" s="1">
        <v>2010</v>
      </c>
      <c r="AL67" s="1" t="s">
        <v>419</v>
      </c>
      <c r="AM67" s="1">
        <v>22</v>
      </c>
      <c r="AN67" s="1" t="s">
        <v>417</v>
      </c>
    </row>
    <row r="68" spans="2:40" ht="12" hidden="1">
      <c r="B68" s="100" t="s">
        <v>422</v>
      </c>
      <c r="C68" s="100"/>
      <c r="D68" s="100"/>
      <c r="E68" s="754"/>
      <c r="F68" s="343"/>
      <c r="G68" s="343">
        <v>6</v>
      </c>
      <c r="H68" s="343"/>
      <c r="I68" s="343"/>
      <c r="J68" s="343"/>
      <c r="K68" s="343"/>
      <c r="L68" s="343"/>
      <c r="M68" s="343"/>
      <c r="N68" s="343"/>
      <c r="AI68" s="1" t="str">
        <f t="shared" si="3"/>
        <v>2009(平成21)</v>
      </c>
      <c r="AK68" s="1">
        <v>2009</v>
      </c>
      <c r="AL68" s="1" t="s">
        <v>419</v>
      </c>
      <c r="AM68" s="1">
        <v>21</v>
      </c>
      <c r="AN68" s="1" t="s">
        <v>417</v>
      </c>
    </row>
    <row r="69" spans="2:40" ht="12" hidden="1">
      <c r="B69" s="100" t="s">
        <v>423</v>
      </c>
      <c r="C69" s="100"/>
      <c r="D69" s="100"/>
      <c r="E69" s="754"/>
      <c r="F69" s="343"/>
      <c r="G69" s="343">
        <v>5</v>
      </c>
      <c r="H69" s="343"/>
      <c r="I69" s="343"/>
      <c r="J69" s="343"/>
      <c r="K69" s="343"/>
      <c r="L69" s="343"/>
      <c r="M69" s="343"/>
      <c r="N69" s="343"/>
      <c r="AI69" s="1" t="str">
        <f t="shared" si="3"/>
        <v>2008(平成20)</v>
      </c>
      <c r="AK69" s="1">
        <v>2008</v>
      </c>
      <c r="AL69" s="1" t="s">
        <v>419</v>
      </c>
      <c r="AM69" s="1">
        <v>20</v>
      </c>
      <c r="AN69" s="1" t="s">
        <v>417</v>
      </c>
    </row>
    <row r="70" spans="2:40" ht="12" hidden="1">
      <c r="B70" s="100" t="s">
        <v>424</v>
      </c>
      <c r="C70" s="100"/>
      <c r="D70" s="100"/>
      <c r="E70" s="754"/>
      <c r="F70" s="343"/>
      <c r="G70" s="343">
        <v>4</v>
      </c>
      <c r="H70" s="343"/>
      <c r="I70" s="343"/>
      <c r="J70" s="343"/>
      <c r="K70" s="343"/>
      <c r="L70" s="343"/>
      <c r="M70" s="343"/>
      <c r="N70" s="343"/>
      <c r="AI70" s="1" t="str">
        <f t="shared" si="3"/>
        <v>2007(平成19)</v>
      </c>
      <c r="AK70" s="1">
        <v>2007</v>
      </c>
      <c r="AL70" s="1" t="s">
        <v>419</v>
      </c>
      <c r="AM70" s="1">
        <v>19</v>
      </c>
      <c r="AN70" s="1" t="s">
        <v>417</v>
      </c>
    </row>
    <row r="71" spans="2:40" ht="12" hidden="1">
      <c r="B71" s="100" t="s">
        <v>425</v>
      </c>
      <c r="C71" s="100"/>
      <c r="D71" s="100"/>
      <c r="E71" s="754"/>
      <c r="F71" s="343"/>
      <c r="G71" s="343">
        <v>3</v>
      </c>
      <c r="H71" s="343"/>
      <c r="I71" s="343"/>
      <c r="J71" s="343"/>
      <c r="K71" s="343"/>
      <c r="L71" s="343"/>
      <c r="M71" s="343"/>
      <c r="N71" s="343"/>
      <c r="AI71" s="1" t="str">
        <f t="shared" si="3"/>
        <v>2006(平成18)</v>
      </c>
      <c r="AK71" s="1">
        <v>2006</v>
      </c>
      <c r="AL71" s="1" t="s">
        <v>419</v>
      </c>
      <c r="AM71" s="1">
        <v>18</v>
      </c>
      <c r="AN71" s="1" t="s">
        <v>417</v>
      </c>
    </row>
    <row r="72" spans="2:40" ht="12" hidden="1">
      <c r="B72" s="100" t="s">
        <v>426</v>
      </c>
      <c r="C72" s="100"/>
      <c r="D72" s="100"/>
      <c r="E72" s="754"/>
      <c r="F72" s="343"/>
      <c r="G72" s="343">
        <v>2</v>
      </c>
      <c r="H72" s="343"/>
      <c r="I72" s="343"/>
      <c r="J72" s="343"/>
      <c r="K72" s="343"/>
      <c r="L72" s="343"/>
      <c r="M72" s="343"/>
      <c r="N72" s="343"/>
      <c r="AI72" s="1" t="str">
        <f t="shared" si="3"/>
        <v>2005(平成17)</v>
      </c>
      <c r="AK72" s="1">
        <v>2005</v>
      </c>
      <c r="AL72" s="1" t="s">
        <v>419</v>
      </c>
      <c r="AM72" s="1">
        <v>17</v>
      </c>
      <c r="AN72" s="1" t="s">
        <v>417</v>
      </c>
    </row>
    <row r="73" spans="2:40" ht="12" hidden="1">
      <c r="B73" s="100" t="s">
        <v>427</v>
      </c>
      <c r="C73" s="100"/>
      <c r="D73" s="100"/>
      <c r="E73" s="754"/>
      <c r="F73" s="343"/>
      <c r="G73" s="343">
        <v>1</v>
      </c>
      <c r="H73" s="343"/>
      <c r="I73" s="343"/>
      <c r="J73" s="343"/>
      <c r="K73" s="343"/>
      <c r="L73" s="343"/>
      <c r="M73" s="343"/>
      <c r="N73" s="343"/>
      <c r="AI73" s="1" t="str">
        <f t="shared" si="3"/>
        <v>2004(平成16)</v>
      </c>
      <c r="AK73" s="1">
        <v>2004</v>
      </c>
      <c r="AL73" s="1" t="s">
        <v>419</v>
      </c>
      <c r="AM73" s="1">
        <v>16</v>
      </c>
      <c r="AN73" s="1" t="s">
        <v>417</v>
      </c>
    </row>
    <row r="74" spans="2:40" ht="12" hidden="1">
      <c r="B74" s="100" t="s">
        <v>428</v>
      </c>
      <c r="C74" s="100"/>
      <c r="D74" s="100"/>
      <c r="E74" s="754"/>
      <c r="F74" s="343"/>
      <c r="G74" s="343"/>
      <c r="H74" s="343"/>
      <c r="I74" s="343"/>
      <c r="J74" s="343"/>
      <c r="K74" s="343"/>
      <c r="L74" s="343"/>
      <c r="M74" s="343"/>
      <c r="N74" s="343"/>
      <c r="AI74" s="1" t="str">
        <f t="shared" si="3"/>
        <v>2003(平成15)</v>
      </c>
      <c r="AK74" s="1">
        <v>2003</v>
      </c>
      <c r="AL74" s="1" t="s">
        <v>419</v>
      </c>
      <c r="AM74" s="1">
        <v>15</v>
      </c>
      <c r="AN74" s="1" t="s">
        <v>417</v>
      </c>
    </row>
    <row r="75" spans="2:40" ht="12" hidden="1">
      <c r="B75" s="100" t="s">
        <v>429</v>
      </c>
      <c r="C75" s="100"/>
      <c r="D75" s="100"/>
      <c r="E75" s="754"/>
      <c r="F75" s="343"/>
      <c r="G75" s="343"/>
      <c r="H75" s="343"/>
      <c r="I75" s="343"/>
      <c r="J75" s="343"/>
      <c r="K75" s="343"/>
      <c r="L75" s="343"/>
      <c r="M75" s="343"/>
      <c r="N75" s="343"/>
      <c r="AI75" s="1" t="str">
        <f t="shared" si="3"/>
        <v>2002(平成14)</v>
      </c>
      <c r="AK75" s="1">
        <v>2002</v>
      </c>
      <c r="AL75" s="1" t="s">
        <v>419</v>
      </c>
      <c r="AM75" s="1">
        <v>14</v>
      </c>
      <c r="AN75" s="1" t="s">
        <v>417</v>
      </c>
    </row>
    <row r="76" spans="2:40" ht="12" hidden="1">
      <c r="B76" s="100" t="s">
        <v>430</v>
      </c>
      <c r="C76" s="100"/>
      <c r="D76" s="100"/>
      <c r="E76" s="754"/>
      <c r="F76" s="343"/>
      <c r="G76" s="343"/>
      <c r="H76" s="343"/>
      <c r="I76" s="343"/>
      <c r="J76" s="343"/>
      <c r="K76" s="343"/>
      <c r="L76" s="343"/>
      <c r="M76" s="343"/>
      <c r="N76" s="343"/>
      <c r="AI76" s="1" t="str">
        <f t="shared" si="3"/>
        <v>2001(平成13)</v>
      </c>
      <c r="AK76" s="1">
        <v>2001</v>
      </c>
      <c r="AL76" s="1" t="s">
        <v>419</v>
      </c>
      <c r="AM76" s="1">
        <v>13</v>
      </c>
      <c r="AN76" s="1" t="s">
        <v>417</v>
      </c>
    </row>
    <row r="77" spans="2:40" ht="12" hidden="1">
      <c r="B77" s="100" t="s">
        <v>431</v>
      </c>
      <c r="C77" s="100"/>
      <c r="D77" s="100"/>
      <c r="E77" s="754"/>
      <c r="F77" s="343"/>
      <c r="G77" s="343"/>
      <c r="H77" s="343"/>
      <c r="I77" s="343"/>
      <c r="J77" s="343"/>
      <c r="K77" s="343"/>
      <c r="L77" s="343"/>
      <c r="M77" s="343"/>
      <c r="N77" s="343"/>
      <c r="AI77" s="1" t="str">
        <f t="shared" si="3"/>
        <v>2000(平成12)</v>
      </c>
      <c r="AK77" s="1">
        <v>2000</v>
      </c>
      <c r="AL77" s="1" t="s">
        <v>419</v>
      </c>
      <c r="AM77" s="1">
        <v>12</v>
      </c>
      <c r="AN77" s="1" t="s">
        <v>417</v>
      </c>
    </row>
    <row r="78" spans="2:40" ht="12" hidden="1">
      <c r="B78" s="100" t="s">
        <v>432</v>
      </c>
      <c r="C78" s="100"/>
      <c r="D78" s="100"/>
      <c r="E78" s="754"/>
      <c r="F78" s="343"/>
      <c r="G78" s="343"/>
      <c r="H78" s="343"/>
      <c r="I78" s="343"/>
      <c r="J78" s="343"/>
      <c r="K78" s="343"/>
      <c r="L78" s="343"/>
      <c r="M78" s="343"/>
      <c r="N78" s="343"/>
      <c r="AI78" s="1" t="str">
        <f t="shared" si="3"/>
        <v>1999(平成11)</v>
      </c>
      <c r="AK78" s="1">
        <v>1999</v>
      </c>
      <c r="AL78" s="1" t="s">
        <v>419</v>
      </c>
      <c r="AM78" s="1">
        <v>11</v>
      </c>
      <c r="AN78" s="1" t="s">
        <v>417</v>
      </c>
    </row>
    <row r="79" spans="2:40" ht="12" hidden="1">
      <c r="B79" s="100" t="s">
        <v>433</v>
      </c>
      <c r="C79" s="100"/>
      <c r="D79" s="100"/>
      <c r="E79" s="754"/>
      <c r="F79" s="343"/>
      <c r="G79" s="343"/>
      <c r="H79" s="343"/>
      <c r="I79" s="343"/>
      <c r="J79" s="343"/>
      <c r="K79" s="343"/>
      <c r="L79" s="343"/>
      <c r="M79" s="343"/>
      <c r="N79" s="343"/>
      <c r="AI79" s="1" t="str">
        <f t="shared" si="3"/>
        <v>1998(平成10)</v>
      </c>
      <c r="AK79" s="1">
        <v>1998</v>
      </c>
      <c r="AL79" s="1" t="s">
        <v>419</v>
      </c>
      <c r="AM79" s="1">
        <v>10</v>
      </c>
      <c r="AN79" s="1" t="s">
        <v>417</v>
      </c>
    </row>
    <row r="80" spans="2:40" ht="12" hidden="1">
      <c r="B80" s="100" t="s">
        <v>434</v>
      </c>
      <c r="C80" s="100"/>
      <c r="D80" s="100"/>
      <c r="E80" s="754"/>
      <c r="F80" s="343"/>
      <c r="G80" s="343"/>
      <c r="H80" s="343"/>
      <c r="I80" s="343"/>
      <c r="J80" s="343"/>
      <c r="K80" s="343"/>
      <c r="L80" s="343"/>
      <c r="M80" s="343"/>
      <c r="N80" s="343"/>
      <c r="AI80" s="1" t="str">
        <f t="shared" si="3"/>
        <v>1997(平成9)</v>
      </c>
      <c r="AK80" s="1">
        <v>1997</v>
      </c>
      <c r="AL80" s="1" t="s">
        <v>419</v>
      </c>
      <c r="AM80" s="1">
        <v>9</v>
      </c>
      <c r="AN80" s="1" t="s">
        <v>417</v>
      </c>
    </row>
    <row r="81" spans="2:40" ht="12" hidden="1">
      <c r="B81" s="100" t="s">
        <v>435</v>
      </c>
      <c r="C81" s="100"/>
      <c r="D81" s="100"/>
      <c r="E81" s="754"/>
      <c r="F81" s="343"/>
      <c r="G81" s="343"/>
      <c r="H81" s="343"/>
      <c r="I81" s="343"/>
      <c r="J81" s="343"/>
      <c r="K81" s="343"/>
      <c r="L81" s="343"/>
      <c r="M81" s="343"/>
      <c r="N81" s="343"/>
      <c r="AI81" s="1" t="str">
        <f t="shared" si="3"/>
        <v>1996(平成8)</v>
      </c>
      <c r="AK81" s="1">
        <v>1996</v>
      </c>
      <c r="AL81" s="1" t="s">
        <v>419</v>
      </c>
      <c r="AM81" s="1">
        <v>8</v>
      </c>
      <c r="AN81" s="1" t="s">
        <v>417</v>
      </c>
    </row>
    <row r="82" spans="2:40" ht="12" hidden="1">
      <c r="B82" s="100" t="s">
        <v>436</v>
      </c>
      <c r="C82" s="100"/>
      <c r="D82" s="100"/>
      <c r="E82" s="754"/>
      <c r="F82" s="343"/>
      <c r="G82" s="343"/>
      <c r="H82" s="343"/>
      <c r="I82" s="343"/>
      <c r="J82" s="343"/>
      <c r="K82" s="343"/>
      <c r="L82" s="343"/>
      <c r="M82" s="343"/>
      <c r="N82" s="343"/>
      <c r="AI82" s="1" t="str">
        <f t="shared" si="3"/>
        <v>1995(平成7)</v>
      </c>
      <c r="AK82" s="1">
        <v>1995</v>
      </c>
      <c r="AL82" s="1" t="s">
        <v>419</v>
      </c>
      <c r="AM82" s="1">
        <v>7</v>
      </c>
      <c r="AN82" s="1" t="s">
        <v>417</v>
      </c>
    </row>
    <row r="83" spans="2:40" ht="12" hidden="1">
      <c r="B83" s="100" t="s">
        <v>437</v>
      </c>
      <c r="C83" s="100"/>
      <c r="D83" s="100"/>
      <c r="E83" s="754"/>
      <c r="F83" s="343"/>
      <c r="G83" s="343"/>
      <c r="H83" s="343"/>
      <c r="I83" s="343"/>
      <c r="J83" s="343"/>
      <c r="K83" s="343"/>
      <c r="L83" s="343"/>
      <c r="M83" s="343"/>
      <c r="N83" s="343"/>
      <c r="AI83" s="1" t="str">
        <f t="shared" si="3"/>
        <v>1994(平成6)</v>
      </c>
      <c r="AK83" s="1">
        <v>1994</v>
      </c>
      <c r="AL83" s="1" t="s">
        <v>419</v>
      </c>
      <c r="AM83" s="1">
        <v>6</v>
      </c>
      <c r="AN83" s="1" t="s">
        <v>417</v>
      </c>
    </row>
    <row r="84" spans="2:40" ht="12" hidden="1">
      <c r="B84" s="100" t="s">
        <v>438</v>
      </c>
      <c r="C84" s="100"/>
      <c r="D84" s="100"/>
      <c r="E84" s="754"/>
      <c r="F84" s="343"/>
      <c r="G84" s="343"/>
      <c r="H84" s="343"/>
      <c r="I84" s="343"/>
      <c r="J84" s="343"/>
      <c r="K84" s="343"/>
      <c r="L84" s="343"/>
      <c r="M84" s="343"/>
      <c r="N84" s="343"/>
      <c r="AI84" s="1" t="str">
        <f t="shared" si="3"/>
        <v>1993(平成5)</v>
      </c>
      <c r="AK84" s="1">
        <v>1993</v>
      </c>
      <c r="AL84" s="1" t="s">
        <v>419</v>
      </c>
      <c r="AM84" s="1">
        <v>5</v>
      </c>
      <c r="AN84" s="1" t="s">
        <v>417</v>
      </c>
    </row>
    <row r="85" spans="2:40" ht="12" hidden="1">
      <c r="B85" s="100" t="s">
        <v>439</v>
      </c>
      <c r="C85" s="100"/>
      <c r="D85" s="100"/>
      <c r="E85" s="754"/>
      <c r="F85" s="343"/>
      <c r="G85" s="343"/>
      <c r="H85" s="343"/>
      <c r="I85" s="343"/>
      <c r="J85" s="343"/>
      <c r="K85" s="343"/>
      <c r="L85" s="343"/>
      <c r="M85" s="343"/>
      <c r="N85" s="343"/>
      <c r="AI85" s="1" t="str">
        <f t="shared" si="3"/>
        <v>1992(平成4)</v>
      </c>
      <c r="AK85" s="1">
        <v>1992</v>
      </c>
      <c r="AL85" s="1" t="s">
        <v>419</v>
      </c>
      <c r="AM85" s="1">
        <v>4</v>
      </c>
      <c r="AN85" s="1" t="s">
        <v>417</v>
      </c>
    </row>
    <row r="86" spans="2:40" ht="12" hidden="1">
      <c r="B86" s="100" t="s">
        <v>440</v>
      </c>
      <c r="C86" s="100"/>
      <c r="D86" s="100"/>
      <c r="E86" s="754"/>
      <c r="F86" s="343"/>
      <c r="G86" s="343"/>
      <c r="H86" s="343"/>
      <c r="I86" s="343"/>
      <c r="J86" s="343"/>
      <c r="K86" s="343"/>
      <c r="L86" s="343"/>
      <c r="M86" s="343"/>
      <c r="N86" s="343"/>
      <c r="AI86" s="1" t="str">
        <f t="shared" si="3"/>
        <v>1991(平成3)</v>
      </c>
      <c r="AK86" s="1">
        <v>1991</v>
      </c>
      <c r="AL86" s="1" t="s">
        <v>419</v>
      </c>
      <c r="AM86" s="1">
        <v>3</v>
      </c>
      <c r="AN86" s="1" t="s">
        <v>417</v>
      </c>
    </row>
    <row r="87" spans="2:40" ht="12" hidden="1">
      <c r="B87" s="100" t="s">
        <v>441</v>
      </c>
      <c r="C87" s="100"/>
      <c r="D87" s="100"/>
      <c r="E87" s="754"/>
      <c r="F87" s="343"/>
      <c r="G87" s="343"/>
      <c r="H87" s="343"/>
      <c r="I87" s="343"/>
      <c r="J87" s="343"/>
      <c r="K87" s="343"/>
      <c r="L87" s="343"/>
      <c r="M87" s="343"/>
      <c r="N87" s="343"/>
      <c r="AI87" s="1" t="str">
        <f t="shared" si="3"/>
        <v>1990(平成2)</v>
      </c>
      <c r="AK87" s="1">
        <v>1990</v>
      </c>
      <c r="AL87" s="1" t="s">
        <v>419</v>
      </c>
      <c r="AM87" s="1">
        <v>2</v>
      </c>
      <c r="AN87" s="1" t="s">
        <v>417</v>
      </c>
    </row>
    <row r="88" spans="2:40" ht="12" hidden="1">
      <c r="B88" s="100" t="s">
        <v>442</v>
      </c>
      <c r="C88" s="100"/>
      <c r="D88" s="100"/>
      <c r="E88" s="754"/>
      <c r="F88" s="343"/>
      <c r="G88" s="343"/>
      <c r="H88" s="343"/>
      <c r="I88" s="343"/>
      <c r="J88" s="343"/>
      <c r="K88" s="343"/>
      <c r="L88" s="343"/>
      <c r="M88" s="343"/>
      <c r="N88" s="343"/>
      <c r="AI88" s="1" t="str">
        <f t="shared" si="3"/>
        <v>1989(平成元)</v>
      </c>
      <c r="AK88" s="1">
        <v>1989</v>
      </c>
      <c r="AL88" s="1" t="s">
        <v>418</v>
      </c>
      <c r="AN88" s="1" t="s">
        <v>417</v>
      </c>
    </row>
    <row r="89" spans="2:40" ht="12" hidden="1">
      <c r="B89" s="100" t="s">
        <v>443</v>
      </c>
      <c r="C89" s="100"/>
      <c r="D89" s="100"/>
      <c r="E89" s="754"/>
      <c r="F89" s="343"/>
      <c r="G89" s="343"/>
      <c r="H89" s="343"/>
      <c r="I89" s="343"/>
      <c r="J89" s="343"/>
      <c r="K89" s="343"/>
      <c r="L89" s="343"/>
      <c r="M89" s="343"/>
      <c r="N89" s="343"/>
      <c r="AI89" s="1" t="str">
        <f>+AK89&amp;AL89&amp;AM89&amp;AN80</f>
        <v>1989(昭和64)</v>
      </c>
      <c r="AK89" s="1">
        <v>1989</v>
      </c>
      <c r="AL89" s="1" t="s">
        <v>416</v>
      </c>
      <c r="AM89" s="1">
        <v>64</v>
      </c>
      <c r="AN89" s="1" t="s">
        <v>417</v>
      </c>
    </row>
    <row r="90" spans="2:40" ht="12" hidden="1">
      <c r="B90" s="100" t="s">
        <v>444</v>
      </c>
      <c r="C90" s="100"/>
      <c r="D90" s="100"/>
      <c r="E90" s="754"/>
      <c r="F90" s="343"/>
      <c r="G90" s="343"/>
      <c r="H90" s="343"/>
      <c r="I90" s="343"/>
      <c r="J90" s="343"/>
      <c r="K90" s="343"/>
      <c r="L90" s="343"/>
      <c r="M90" s="343"/>
      <c r="N90" s="343"/>
      <c r="AI90" s="1" t="str">
        <f t="shared" si="3"/>
        <v>1988(昭和63)</v>
      </c>
      <c r="AK90" s="1">
        <v>1988</v>
      </c>
      <c r="AL90" s="1" t="s">
        <v>416</v>
      </c>
      <c r="AM90" s="1">
        <v>63</v>
      </c>
      <c r="AN90" s="1" t="s">
        <v>417</v>
      </c>
    </row>
    <row r="91" spans="2:40" ht="12" hidden="1">
      <c r="B91" s="100" t="s">
        <v>445</v>
      </c>
      <c r="C91" s="100"/>
      <c r="D91" s="100"/>
      <c r="E91" s="754"/>
      <c r="F91" s="343"/>
      <c r="G91" s="343"/>
      <c r="H91" s="343"/>
      <c r="I91" s="343"/>
      <c r="J91" s="343"/>
      <c r="K91" s="343"/>
      <c r="L91" s="343"/>
      <c r="M91" s="343"/>
      <c r="N91" s="343"/>
      <c r="AI91" s="1" t="str">
        <f t="shared" si="3"/>
        <v>1987(昭和62)</v>
      </c>
      <c r="AK91" s="1">
        <v>1987</v>
      </c>
      <c r="AL91" s="1" t="s">
        <v>416</v>
      </c>
      <c r="AM91" s="1">
        <v>62</v>
      </c>
      <c r="AN91" s="1" t="s">
        <v>417</v>
      </c>
    </row>
    <row r="92" spans="2:40" ht="12" hidden="1">
      <c r="B92" s="100" t="s">
        <v>446</v>
      </c>
      <c r="C92" s="100"/>
      <c r="D92" s="100"/>
      <c r="E92" s="754"/>
      <c r="F92" s="343"/>
      <c r="G92" s="343"/>
      <c r="H92" s="343"/>
      <c r="I92" s="343"/>
      <c r="J92" s="343"/>
      <c r="K92" s="343"/>
      <c r="L92" s="343"/>
      <c r="M92" s="343"/>
      <c r="N92" s="343"/>
      <c r="AI92" s="1" t="str">
        <f t="shared" si="3"/>
        <v>1986(昭和61)</v>
      </c>
      <c r="AK92" s="1">
        <v>1986</v>
      </c>
      <c r="AL92" s="1" t="s">
        <v>416</v>
      </c>
      <c r="AM92" s="1">
        <v>61</v>
      </c>
      <c r="AN92" s="1" t="s">
        <v>417</v>
      </c>
    </row>
    <row r="93" spans="2:40" ht="12" hidden="1">
      <c r="B93" s="100" t="s">
        <v>447</v>
      </c>
      <c r="C93" s="100"/>
      <c r="D93" s="100"/>
      <c r="E93" s="754"/>
      <c r="F93" s="343"/>
      <c r="G93" s="343"/>
      <c r="H93" s="343"/>
      <c r="I93" s="343"/>
      <c r="J93" s="343"/>
      <c r="K93" s="343"/>
      <c r="L93" s="343"/>
      <c r="M93" s="343"/>
      <c r="N93" s="343"/>
      <c r="AI93" s="1" t="str">
        <f t="shared" si="3"/>
        <v>1985(昭和60)</v>
      </c>
      <c r="AK93" s="1">
        <v>1985</v>
      </c>
      <c r="AL93" s="1" t="s">
        <v>416</v>
      </c>
      <c r="AM93" s="1">
        <v>60</v>
      </c>
      <c r="AN93" s="1" t="s">
        <v>417</v>
      </c>
    </row>
    <row r="94" spans="2:40" ht="12" hidden="1">
      <c r="B94" s="100" t="s">
        <v>448</v>
      </c>
      <c r="C94" s="100"/>
      <c r="D94" s="100"/>
      <c r="E94" s="754"/>
      <c r="F94" s="343"/>
      <c r="G94" s="343"/>
      <c r="H94" s="343"/>
      <c r="I94" s="343"/>
      <c r="J94" s="343"/>
      <c r="K94" s="343"/>
      <c r="L94" s="343"/>
      <c r="M94" s="343"/>
      <c r="N94" s="343"/>
      <c r="AI94" s="1" t="str">
        <f t="shared" si="3"/>
        <v>1984(昭和59)</v>
      </c>
      <c r="AK94" s="1">
        <v>1984</v>
      </c>
      <c r="AL94" s="1" t="s">
        <v>416</v>
      </c>
      <c r="AM94" s="1">
        <v>59</v>
      </c>
      <c r="AN94" s="1" t="s">
        <v>417</v>
      </c>
    </row>
    <row r="95" spans="2:40" ht="12" hidden="1">
      <c r="B95" s="100" t="s">
        <v>449</v>
      </c>
      <c r="C95" s="100"/>
      <c r="D95" s="100"/>
      <c r="E95" s="754"/>
      <c r="F95" s="343"/>
      <c r="G95" s="343"/>
      <c r="H95" s="343"/>
      <c r="I95" s="343"/>
      <c r="J95" s="343"/>
      <c r="K95" s="343"/>
      <c r="L95" s="343"/>
      <c r="M95" s="343"/>
      <c r="N95" s="343"/>
      <c r="AI95" s="1" t="str">
        <f t="shared" si="3"/>
        <v>1983(昭和58)</v>
      </c>
      <c r="AK95" s="1">
        <v>1983</v>
      </c>
      <c r="AL95" s="1" t="s">
        <v>416</v>
      </c>
      <c r="AM95" s="1">
        <v>58</v>
      </c>
      <c r="AN95" s="1" t="s">
        <v>417</v>
      </c>
    </row>
    <row r="96" spans="2:40" ht="12" hidden="1">
      <c r="B96" s="100" t="s">
        <v>450</v>
      </c>
      <c r="C96" s="100"/>
      <c r="D96" s="100"/>
      <c r="E96" s="754"/>
      <c r="F96" s="343"/>
      <c r="G96" s="343"/>
      <c r="H96" s="343"/>
      <c r="I96" s="343"/>
      <c r="J96" s="343"/>
      <c r="K96" s="343"/>
      <c r="L96" s="343"/>
      <c r="M96" s="343"/>
      <c r="N96" s="343"/>
      <c r="AI96" s="1" t="str">
        <f t="shared" si="3"/>
        <v>1982(昭和57)</v>
      </c>
      <c r="AK96" s="1">
        <v>1982</v>
      </c>
      <c r="AL96" s="1" t="s">
        <v>416</v>
      </c>
      <c r="AM96" s="1">
        <v>57</v>
      </c>
      <c r="AN96" s="1" t="s">
        <v>417</v>
      </c>
    </row>
    <row r="97" spans="2:40" ht="12" hidden="1">
      <c r="B97" s="100" t="s">
        <v>451</v>
      </c>
      <c r="C97" s="100"/>
      <c r="D97" s="100"/>
      <c r="E97" s="754"/>
      <c r="F97" s="343"/>
      <c r="G97" s="343"/>
      <c r="H97" s="343"/>
      <c r="I97" s="343"/>
      <c r="J97" s="343"/>
      <c r="K97" s="343"/>
      <c r="L97" s="343"/>
      <c r="M97" s="343"/>
      <c r="N97" s="343"/>
      <c r="AI97" s="1" t="str">
        <f t="shared" si="3"/>
        <v>1981(昭和56)</v>
      </c>
      <c r="AK97" s="1">
        <v>1981</v>
      </c>
      <c r="AL97" s="1" t="s">
        <v>416</v>
      </c>
      <c r="AM97" s="1">
        <v>56</v>
      </c>
      <c r="AN97" s="1" t="s">
        <v>417</v>
      </c>
    </row>
    <row r="98" spans="2:40" ht="12" hidden="1">
      <c r="B98" s="100" t="s">
        <v>452</v>
      </c>
      <c r="C98" s="100"/>
      <c r="D98" s="100"/>
      <c r="E98" s="754"/>
      <c r="F98" s="343"/>
      <c r="G98" s="343"/>
      <c r="H98" s="343"/>
      <c r="I98" s="343"/>
      <c r="J98" s="343"/>
      <c r="K98" s="343"/>
      <c r="L98" s="343"/>
      <c r="M98" s="343"/>
      <c r="N98" s="343"/>
      <c r="AI98" s="1" t="str">
        <f t="shared" si="3"/>
        <v>1980(昭和55)</v>
      </c>
      <c r="AK98" s="1">
        <v>1980</v>
      </c>
      <c r="AL98" s="1" t="s">
        <v>416</v>
      </c>
      <c r="AM98" s="1">
        <v>55</v>
      </c>
      <c r="AN98" s="1" t="s">
        <v>417</v>
      </c>
    </row>
    <row r="99" spans="2:40" ht="12" hidden="1">
      <c r="B99" s="100" t="s">
        <v>453</v>
      </c>
      <c r="C99" s="100"/>
      <c r="D99" s="100"/>
      <c r="E99" s="754"/>
      <c r="F99" s="343"/>
      <c r="G99" s="343"/>
      <c r="H99" s="343"/>
      <c r="I99" s="343"/>
      <c r="J99" s="343"/>
      <c r="K99" s="343"/>
      <c r="L99" s="343"/>
      <c r="M99" s="343"/>
      <c r="N99" s="343"/>
      <c r="AI99" s="1" t="str">
        <f t="shared" si="3"/>
        <v>1979(昭和54)</v>
      </c>
      <c r="AK99" s="1">
        <v>1979</v>
      </c>
      <c r="AL99" s="1" t="s">
        <v>416</v>
      </c>
      <c r="AM99" s="1">
        <v>54</v>
      </c>
      <c r="AN99" s="1" t="s">
        <v>417</v>
      </c>
    </row>
    <row r="100" spans="2:40" ht="12" hidden="1">
      <c r="B100" s="100" t="s">
        <v>454</v>
      </c>
      <c r="C100" s="100"/>
      <c r="D100" s="100"/>
      <c r="E100" s="754"/>
      <c r="F100" s="343"/>
      <c r="G100" s="343"/>
      <c r="H100" s="343"/>
      <c r="I100" s="343"/>
      <c r="J100" s="343"/>
      <c r="K100" s="343"/>
      <c r="L100" s="343"/>
      <c r="M100" s="343"/>
      <c r="N100" s="343"/>
      <c r="AI100" s="1" t="str">
        <f t="shared" si="3"/>
        <v>1978(昭和53)</v>
      </c>
      <c r="AK100" s="1">
        <v>1978</v>
      </c>
      <c r="AL100" s="1" t="s">
        <v>416</v>
      </c>
      <c r="AM100" s="1">
        <v>53</v>
      </c>
      <c r="AN100" s="1" t="s">
        <v>417</v>
      </c>
    </row>
    <row r="101" spans="2:40" ht="12" hidden="1">
      <c r="B101" s="100" t="s">
        <v>455</v>
      </c>
      <c r="C101" s="100"/>
      <c r="D101" s="100"/>
      <c r="E101" s="754"/>
      <c r="F101" s="343"/>
      <c r="G101" s="343"/>
      <c r="H101" s="343"/>
      <c r="I101" s="343"/>
      <c r="J101" s="343"/>
      <c r="K101" s="343"/>
      <c r="L101" s="343"/>
      <c r="M101" s="343"/>
      <c r="N101" s="343"/>
      <c r="AI101" s="1" t="str">
        <f t="shared" si="3"/>
        <v>1977(昭和52)</v>
      </c>
      <c r="AK101" s="1">
        <v>1977</v>
      </c>
      <c r="AL101" s="1" t="s">
        <v>416</v>
      </c>
      <c r="AM101" s="1">
        <v>52</v>
      </c>
      <c r="AN101" s="1" t="s">
        <v>417</v>
      </c>
    </row>
    <row r="102" spans="2:40" ht="12" hidden="1">
      <c r="B102" s="100" t="s">
        <v>456</v>
      </c>
      <c r="C102" s="100"/>
      <c r="D102" s="100"/>
      <c r="E102" s="754"/>
      <c r="F102" s="343"/>
      <c r="G102" s="343"/>
      <c r="H102" s="343"/>
      <c r="I102" s="343"/>
      <c r="J102" s="343"/>
      <c r="K102" s="343"/>
      <c r="L102" s="343"/>
      <c r="M102" s="343"/>
      <c r="N102" s="343"/>
      <c r="AI102" s="1" t="str">
        <f t="shared" si="3"/>
        <v>1976(昭和51)</v>
      </c>
      <c r="AK102" s="1">
        <v>1976</v>
      </c>
      <c r="AL102" s="1" t="s">
        <v>416</v>
      </c>
      <c r="AM102" s="1">
        <v>51</v>
      </c>
      <c r="AN102" s="1" t="s">
        <v>417</v>
      </c>
    </row>
    <row r="103" spans="2:40" ht="12" hidden="1">
      <c r="B103" s="100" t="s">
        <v>457</v>
      </c>
      <c r="C103" s="100"/>
      <c r="D103" s="100"/>
      <c r="E103" s="754"/>
      <c r="F103" s="343"/>
      <c r="G103" s="343"/>
      <c r="H103" s="343"/>
      <c r="I103" s="343"/>
      <c r="J103" s="343"/>
      <c r="K103" s="343"/>
      <c r="L103" s="343"/>
      <c r="M103" s="343"/>
      <c r="N103" s="343"/>
      <c r="AI103" s="1" t="str">
        <f t="shared" si="3"/>
        <v>1975(昭和50)</v>
      </c>
      <c r="AK103" s="1">
        <v>1975</v>
      </c>
      <c r="AL103" s="1" t="s">
        <v>416</v>
      </c>
      <c r="AM103" s="1">
        <v>50</v>
      </c>
      <c r="AN103" s="1" t="s">
        <v>417</v>
      </c>
    </row>
    <row r="104" spans="2:40" ht="12" hidden="1">
      <c r="B104" s="100" t="s">
        <v>458</v>
      </c>
      <c r="C104" s="100"/>
      <c r="D104" s="100"/>
      <c r="E104" s="754"/>
      <c r="F104" s="343"/>
      <c r="G104" s="343"/>
      <c r="H104" s="343"/>
      <c r="I104" s="343"/>
      <c r="J104" s="343"/>
      <c r="K104" s="343"/>
      <c r="L104" s="343"/>
      <c r="M104" s="343"/>
      <c r="N104" s="343"/>
      <c r="AI104" s="1" t="str">
        <f t="shared" si="3"/>
        <v>1974(昭和49)</v>
      </c>
      <c r="AK104" s="1">
        <v>1974</v>
      </c>
      <c r="AL104" s="1" t="s">
        <v>416</v>
      </c>
      <c r="AM104" s="1">
        <v>49</v>
      </c>
      <c r="AN104" s="1" t="s">
        <v>417</v>
      </c>
    </row>
    <row r="105" spans="2:40" ht="12" hidden="1">
      <c r="B105" s="100" t="s">
        <v>459</v>
      </c>
      <c r="C105" s="100"/>
      <c r="D105" s="100"/>
      <c r="E105" s="754"/>
      <c r="F105" s="343"/>
      <c r="G105" s="343"/>
      <c r="H105" s="343"/>
      <c r="I105" s="343"/>
      <c r="J105" s="343"/>
      <c r="K105" s="343"/>
      <c r="L105" s="343"/>
      <c r="M105" s="343"/>
      <c r="N105" s="343"/>
      <c r="AI105" s="1" t="str">
        <f t="shared" si="3"/>
        <v>1973(昭和48)</v>
      </c>
      <c r="AK105" s="1">
        <v>1973</v>
      </c>
      <c r="AL105" s="1" t="s">
        <v>416</v>
      </c>
      <c r="AM105" s="1">
        <v>48</v>
      </c>
      <c r="AN105" s="1" t="s">
        <v>417</v>
      </c>
    </row>
    <row r="106" spans="2:40" ht="12" hidden="1">
      <c r="B106" s="100" t="s">
        <v>460</v>
      </c>
      <c r="C106" s="100"/>
      <c r="D106" s="100"/>
      <c r="E106" s="754"/>
      <c r="F106" s="343"/>
      <c r="G106" s="343"/>
      <c r="H106" s="343"/>
      <c r="I106" s="343"/>
      <c r="J106" s="343"/>
      <c r="K106" s="343"/>
      <c r="L106" s="343"/>
      <c r="M106" s="343"/>
      <c r="N106" s="343"/>
      <c r="AI106" s="1" t="str">
        <f t="shared" si="3"/>
        <v>1972(昭和47)</v>
      </c>
      <c r="AK106" s="1">
        <v>1972</v>
      </c>
      <c r="AL106" s="1" t="s">
        <v>416</v>
      </c>
      <c r="AM106" s="1">
        <v>47</v>
      </c>
      <c r="AN106" s="1" t="s">
        <v>417</v>
      </c>
    </row>
    <row r="107" spans="2:40" ht="12" hidden="1">
      <c r="B107" s="100" t="s">
        <v>461</v>
      </c>
      <c r="C107" s="100"/>
      <c r="D107" s="100"/>
      <c r="E107" s="754"/>
      <c r="F107" s="343"/>
      <c r="G107" s="343"/>
      <c r="H107" s="343"/>
      <c r="I107" s="343"/>
      <c r="J107" s="343"/>
      <c r="K107" s="343"/>
      <c r="L107" s="343"/>
      <c r="M107" s="343"/>
      <c r="N107" s="343"/>
      <c r="AI107" s="1" t="str">
        <f t="shared" si="3"/>
        <v>1971(昭和46)</v>
      </c>
      <c r="AK107" s="1">
        <v>1971</v>
      </c>
      <c r="AL107" s="1" t="s">
        <v>416</v>
      </c>
      <c r="AM107" s="1">
        <v>46</v>
      </c>
      <c r="AN107" s="1" t="s">
        <v>417</v>
      </c>
    </row>
    <row r="108" spans="2:40" ht="12" hidden="1">
      <c r="B108" s="100" t="s">
        <v>462</v>
      </c>
      <c r="C108" s="100"/>
      <c r="D108" s="100"/>
      <c r="E108" s="754"/>
      <c r="F108" s="343"/>
      <c r="G108" s="343"/>
      <c r="H108" s="343"/>
      <c r="I108" s="343"/>
      <c r="J108" s="343"/>
      <c r="K108" s="343"/>
      <c r="L108" s="343"/>
      <c r="M108" s="343"/>
      <c r="N108" s="343"/>
      <c r="AI108" s="1" t="str">
        <f t="shared" si="3"/>
        <v>1970(昭和45)</v>
      </c>
      <c r="AK108" s="1">
        <v>1970</v>
      </c>
      <c r="AL108" s="1" t="s">
        <v>416</v>
      </c>
      <c r="AM108" s="1">
        <v>45</v>
      </c>
      <c r="AN108" s="1" t="s">
        <v>417</v>
      </c>
    </row>
    <row r="109" spans="2:40" ht="12" hidden="1">
      <c r="B109" s="100" t="s">
        <v>463</v>
      </c>
      <c r="C109" s="100"/>
      <c r="D109" s="100"/>
      <c r="E109" s="754"/>
      <c r="F109" s="343"/>
      <c r="G109" s="343"/>
      <c r="H109" s="343"/>
      <c r="I109" s="343"/>
      <c r="J109" s="343"/>
      <c r="K109" s="343"/>
      <c r="L109" s="343"/>
      <c r="M109" s="343"/>
      <c r="N109" s="343"/>
      <c r="AI109" s="1" t="str">
        <f t="shared" si="3"/>
        <v>1969(昭和44)</v>
      </c>
      <c r="AK109" s="1">
        <v>1969</v>
      </c>
      <c r="AL109" s="1" t="s">
        <v>416</v>
      </c>
      <c r="AM109" s="1">
        <v>44</v>
      </c>
      <c r="AN109" s="1" t="s">
        <v>417</v>
      </c>
    </row>
    <row r="110" spans="2:40" ht="12" hidden="1">
      <c r="B110" s="100" t="s">
        <v>464</v>
      </c>
      <c r="C110" s="100"/>
      <c r="D110" s="100"/>
      <c r="E110" s="754"/>
      <c r="F110" s="343"/>
      <c r="G110" s="343"/>
      <c r="H110" s="343"/>
      <c r="I110" s="343"/>
      <c r="J110" s="343"/>
      <c r="K110" s="343"/>
      <c r="L110" s="343"/>
      <c r="M110" s="343"/>
      <c r="N110" s="343"/>
      <c r="AI110" s="1" t="str">
        <f t="shared" si="3"/>
        <v>1968(昭和43)</v>
      </c>
      <c r="AK110" s="1">
        <v>1968</v>
      </c>
      <c r="AL110" s="1" t="s">
        <v>416</v>
      </c>
      <c r="AM110" s="1">
        <v>43</v>
      </c>
      <c r="AN110" s="1" t="s">
        <v>417</v>
      </c>
    </row>
    <row r="111" spans="2:40" ht="12" hidden="1">
      <c r="B111" s="100" t="s">
        <v>465</v>
      </c>
      <c r="C111" s="100"/>
      <c r="D111" s="100"/>
      <c r="E111" s="754"/>
      <c r="F111" s="343"/>
      <c r="G111" s="343"/>
      <c r="H111" s="343"/>
      <c r="I111" s="343"/>
      <c r="J111" s="343"/>
      <c r="K111" s="343"/>
      <c r="L111" s="343"/>
      <c r="M111" s="343"/>
      <c r="N111" s="343"/>
      <c r="AI111" s="1" t="str">
        <f t="shared" si="3"/>
        <v>1967(昭和42)</v>
      </c>
      <c r="AK111" s="1">
        <v>1967</v>
      </c>
      <c r="AL111" s="1" t="s">
        <v>416</v>
      </c>
      <c r="AM111" s="1">
        <v>42</v>
      </c>
      <c r="AN111" s="1" t="s">
        <v>417</v>
      </c>
    </row>
    <row r="112" spans="2:40" ht="12" hidden="1">
      <c r="B112" s="100" t="s">
        <v>466</v>
      </c>
      <c r="C112" s="100"/>
      <c r="D112" s="100"/>
      <c r="E112" s="754"/>
      <c r="F112" s="343"/>
      <c r="G112" s="343"/>
      <c r="H112" s="343"/>
      <c r="I112" s="343"/>
      <c r="J112" s="343"/>
      <c r="K112" s="343"/>
      <c r="L112" s="343"/>
      <c r="M112" s="343"/>
      <c r="N112" s="343"/>
      <c r="AI112" s="1" t="str">
        <f t="shared" si="3"/>
        <v>1966(昭和41)</v>
      </c>
      <c r="AK112" s="1">
        <v>1966</v>
      </c>
      <c r="AL112" s="1" t="s">
        <v>416</v>
      </c>
      <c r="AM112" s="1">
        <v>41</v>
      </c>
      <c r="AN112" s="1" t="s">
        <v>417</v>
      </c>
    </row>
    <row r="113" spans="2:40" ht="12" hidden="1">
      <c r="B113" s="100" t="s">
        <v>467</v>
      </c>
      <c r="C113" s="100"/>
      <c r="D113" s="100"/>
      <c r="E113" s="754"/>
      <c r="F113" s="343"/>
      <c r="G113" s="343"/>
      <c r="H113" s="343"/>
      <c r="I113" s="343"/>
      <c r="J113" s="343"/>
      <c r="K113" s="343"/>
      <c r="L113" s="343"/>
      <c r="M113" s="343"/>
      <c r="N113" s="343"/>
      <c r="AI113" s="1" t="str">
        <f t="shared" si="3"/>
        <v>1965(昭和40)</v>
      </c>
      <c r="AK113" s="1">
        <v>1965</v>
      </c>
      <c r="AL113" s="1" t="s">
        <v>416</v>
      </c>
      <c r="AM113" s="1">
        <v>40</v>
      </c>
      <c r="AN113" s="1" t="s">
        <v>417</v>
      </c>
    </row>
    <row r="114" spans="2:40" ht="12" hidden="1">
      <c r="B114" s="100" t="s">
        <v>468</v>
      </c>
      <c r="C114" s="100"/>
      <c r="D114" s="100"/>
      <c r="E114" s="754"/>
      <c r="F114" s="343"/>
      <c r="G114" s="343"/>
      <c r="H114" s="343"/>
      <c r="I114" s="343"/>
      <c r="J114" s="343"/>
      <c r="K114" s="343"/>
      <c r="L114" s="343"/>
      <c r="M114" s="343"/>
      <c r="N114" s="343"/>
      <c r="AI114" s="1" t="str">
        <f t="shared" si="3"/>
        <v>1964(昭和39)</v>
      </c>
      <c r="AK114" s="1">
        <v>1964</v>
      </c>
      <c r="AL114" s="1" t="s">
        <v>416</v>
      </c>
      <c r="AM114" s="1">
        <v>39</v>
      </c>
      <c r="AN114" s="1" t="s">
        <v>417</v>
      </c>
    </row>
    <row r="115" spans="2:40" ht="12" hidden="1">
      <c r="B115" s="100" t="s">
        <v>469</v>
      </c>
      <c r="C115" s="100"/>
      <c r="D115" s="100"/>
      <c r="E115" s="754"/>
      <c r="F115" s="343"/>
      <c r="G115" s="343"/>
      <c r="H115" s="343"/>
      <c r="I115" s="343"/>
      <c r="J115" s="343"/>
      <c r="K115" s="343"/>
      <c r="L115" s="343"/>
      <c r="M115" s="343"/>
      <c r="N115" s="343"/>
      <c r="AI115" s="1" t="str">
        <f t="shared" si="3"/>
        <v>1963(昭和38)</v>
      </c>
      <c r="AK115" s="1">
        <v>1963</v>
      </c>
      <c r="AL115" s="1" t="s">
        <v>416</v>
      </c>
      <c r="AM115" s="1">
        <v>38</v>
      </c>
      <c r="AN115" s="1" t="s">
        <v>417</v>
      </c>
    </row>
    <row r="116" spans="2:40" ht="12" hidden="1">
      <c r="B116" s="100" t="s">
        <v>470</v>
      </c>
      <c r="C116" s="100"/>
      <c r="D116" s="100"/>
      <c r="E116" s="754"/>
      <c r="F116" s="343"/>
      <c r="G116" s="343"/>
      <c r="H116" s="343"/>
      <c r="I116" s="343"/>
      <c r="J116" s="343"/>
      <c r="K116" s="343"/>
      <c r="L116" s="343"/>
      <c r="M116" s="343"/>
      <c r="N116" s="343"/>
      <c r="AI116" s="1" t="str">
        <f t="shared" si="3"/>
        <v>1962(昭和37)</v>
      </c>
      <c r="AK116" s="1">
        <v>1962</v>
      </c>
      <c r="AL116" s="1" t="s">
        <v>416</v>
      </c>
      <c r="AM116" s="1">
        <v>37</v>
      </c>
      <c r="AN116" s="1" t="s">
        <v>417</v>
      </c>
    </row>
    <row r="117" spans="2:40" ht="12" hidden="1">
      <c r="B117" s="100" t="s">
        <v>471</v>
      </c>
      <c r="C117" s="100"/>
      <c r="D117" s="100"/>
      <c r="E117" s="754"/>
      <c r="F117" s="343"/>
      <c r="G117" s="343"/>
      <c r="H117" s="343"/>
      <c r="I117" s="343"/>
      <c r="J117" s="343"/>
      <c r="K117" s="343"/>
      <c r="L117" s="343"/>
      <c r="M117" s="343"/>
      <c r="N117" s="343"/>
      <c r="AI117" s="1" t="str">
        <f t="shared" si="3"/>
        <v>1961(昭和36)</v>
      </c>
      <c r="AK117" s="1">
        <v>1961</v>
      </c>
      <c r="AL117" s="1" t="s">
        <v>416</v>
      </c>
      <c r="AM117" s="1">
        <v>36</v>
      </c>
      <c r="AN117" s="1" t="s">
        <v>417</v>
      </c>
    </row>
    <row r="118" spans="2:40" ht="12" hidden="1">
      <c r="B118" s="100" t="s">
        <v>472</v>
      </c>
      <c r="C118" s="100"/>
      <c r="D118" s="100"/>
      <c r="E118" s="754"/>
      <c r="F118" s="343"/>
      <c r="G118" s="343"/>
      <c r="H118" s="343"/>
      <c r="I118" s="343"/>
      <c r="J118" s="343"/>
      <c r="K118" s="343"/>
      <c r="L118" s="343"/>
      <c r="M118" s="343"/>
      <c r="N118" s="343"/>
      <c r="AI118" s="1" t="str">
        <f t="shared" si="3"/>
        <v>1960(昭和35)</v>
      </c>
      <c r="AK118" s="1">
        <v>1960</v>
      </c>
      <c r="AL118" s="1" t="s">
        <v>416</v>
      </c>
      <c r="AM118" s="1">
        <v>35</v>
      </c>
      <c r="AN118" s="1" t="s">
        <v>417</v>
      </c>
    </row>
    <row r="119" spans="2:40" ht="12" hidden="1">
      <c r="B119" s="100" t="s">
        <v>473</v>
      </c>
      <c r="C119" s="100"/>
      <c r="D119" s="100"/>
      <c r="E119" s="754"/>
      <c r="F119" s="343"/>
      <c r="G119" s="343"/>
      <c r="H119" s="343"/>
      <c r="I119" s="343"/>
      <c r="J119" s="343"/>
      <c r="K119" s="343"/>
      <c r="L119" s="343"/>
      <c r="M119" s="343"/>
      <c r="N119" s="343"/>
      <c r="AI119" s="1" t="str">
        <f t="shared" si="3"/>
        <v>1959(昭和34)</v>
      </c>
      <c r="AK119" s="1">
        <v>1959</v>
      </c>
      <c r="AL119" s="1" t="s">
        <v>416</v>
      </c>
      <c r="AM119" s="1">
        <v>34</v>
      </c>
      <c r="AN119" s="1" t="s">
        <v>417</v>
      </c>
    </row>
    <row r="120" spans="2:40" ht="12" hidden="1">
      <c r="B120" s="100" t="s">
        <v>474</v>
      </c>
      <c r="C120" s="100"/>
      <c r="D120" s="100"/>
      <c r="E120" s="754"/>
      <c r="F120" s="343"/>
      <c r="G120" s="343"/>
      <c r="H120" s="343"/>
      <c r="I120" s="343"/>
      <c r="J120" s="343"/>
      <c r="K120" s="343"/>
      <c r="L120" s="343"/>
      <c r="M120" s="343"/>
      <c r="N120" s="343"/>
      <c r="AI120" s="1" t="str">
        <f t="shared" si="3"/>
        <v>1958(昭和33)</v>
      </c>
      <c r="AK120" s="1">
        <v>1958</v>
      </c>
      <c r="AL120" s="1" t="s">
        <v>416</v>
      </c>
      <c r="AM120" s="1">
        <v>33</v>
      </c>
      <c r="AN120" s="1" t="s">
        <v>417</v>
      </c>
    </row>
    <row r="121" spans="2:40" ht="12" hidden="1">
      <c r="B121" s="100" t="s">
        <v>475</v>
      </c>
      <c r="C121" s="100"/>
      <c r="D121" s="100"/>
      <c r="E121" s="754"/>
      <c r="F121" s="343"/>
      <c r="G121" s="343"/>
      <c r="H121" s="343"/>
      <c r="I121" s="343"/>
      <c r="J121" s="343"/>
      <c r="K121" s="343"/>
      <c r="L121" s="343"/>
      <c r="M121" s="343"/>
      <c r="N121" s="343"/>
      <c r="AI121" s="1" t="str">
        <f t="shared" si="3"/>
        <v>1957(昭和32)</v>
      </c>
      <c r="AK121" s="1">
        <v>1957</v>
      </c>
      <c r="AL121" s="1" t="s">
        <v>416</v>
      </c>
      <c r="AM121" s="1">
        <v>32</v>
      </c>
      <c r="AN121" s="1" t="s">
        <v>417</v>
      </c>
    </row>
    <row r="122" spans="2:40" ht="12" hidden="1">
      <c r="B122" s="100" t="s">
        <v>476</v>
      </c>
      <c r="C122" s="100"/>
      <c r="D122" s="100"/>
      <c r="E122" s="754"/>
      <c r="F122" s="343"/>
      <c r="G122" s="343"/>
      <c r="H122" s="343"/>
      <c r="I122" s="343"/>
      <c r="J122" s="343"/>
      <c r="K122" s="343"/>
      <c r="L122" s="343"/>
      <c r="M122" s="343"/>
      <c r="N122" s="343"/>
      <c r="AI122" s="1" t="str">
        <f t="shared" si="3"/>
        <v>1956(昭和31)</v>
      </c>
      <c r="AK122" s="1">
        <v>1956</v>
      </c>
      <c r="AL122" s="1" t="s">
        <v>416</v>
      </c>
      <c r="AM122" s="1">
        <v>31</v>
      </c>
      <c r="AN122" s="1" t="s">
        <v>417</v>
      </c>
    </row>
    <row r="123" spans="2:40" ht="12" hidden="1">
      <c r="B123" s="100" t="s">
        <v>477</v>
      </c>
      <c r="C123" s="100"/>
      <c r="D123" s="100"/>
      <c r="E123" s="754"/>
      <c r="F123" s="343"/>
      <c r="G123" s="343"/>
      <c r="H123" s="343"/>
      <c r="I123" s="343"/>
      <c r="J123" s="343"/>
      <c r="K123" s="343"/>
      <c r="L123" s="343"/>
      <c r="M123" s="343"/>
      <c r="N123" s="343"/>
      <c r="AI123" s="1" t="str">
        <f t="shared" si="3"/>
        <v>1955(昭和30)</v>
      </c>
      <c r="AK123" s="1">
        <v>1955</v>
      </c>
      <c r="AL123" s="1" t="s">
        <v>416</v>
      </c>
      <c r="AM123" s="1">
        <v>30</v>
      </c>
      <c r="AN123" s="1" t="s">
        <v>417</v>
      </c>
    </row>
    <row r="124" spans="2:40" ht="12" hidden="1">
      <c r="B124" s="100" t="s">
        <v>478</v>
      </c>
      <c r="C124" s="100"/>
      <c r="D124" s="100"/>
      <c r="E124" s="754"/>
      <c r="F124" s="343"/>
      <c r="G124" s="343"/>
      <c r="H124" s="343"/>
      <c r="I124" s="343"/>
      <c r="J124" s="343"/>
      <c r="K124" s="343"/>
      <c r="L124" s="343"/>
      <c r="M124" s="343"/>
      <c r="N124" s="343"/>
      <c r="AI124" s="1" t="str">
        <f t="shared" si="3"/>
        <v>1954(昭和29)</v>
      </c>
      <c r="AK124" s="1">
        <v>1954</v>
      </c>
      <c r="AL124" s="1" t="s">
        <v>416</v>
      </c>
      <c r="AM124" s="1">
        <v>29</v>
      </c>
      <c r="AN124" s="1" t="s">
        <v>417</v>
      </c>
    </row>
    <row r="125" spans="2:40" ht="12" hidden="1">
      <c r="B125" s="100" t="s">
        <v>479</v>
      </c>
      <c r="C125" s="100"/>
      <c r="D125" s="100"/>
      <c r="E125" s="754"/>
      <c r="F125" s="343"/>
      <c r="G125" s="343"/>
      <c r="H125" s="343"/>
      <c r="I125" s="343"/>
      <c r="J125" s="343"/>
      <c r="K125" s="343"/>
      <c r="L125" s="343"/>
      <c r="M125" s="343"/>
      <c r="N125" s="343"/>
      <c r="AI125" s="1" t="str">
        <f aca="true" t="shared" si="4" ref="AI125:AI152">+AK125&amp;AL125&amp;AM125&amp;AN125</f>
        <v>1953(昭和28)</v>
      </c>
      <c r="AK125" s="1">
        <v>1953</v>
      </c>
      <c r="AL125" s="1" t="s">
        <v>416</v>
      </c>
      <c r="AM125" s="1">
        <v>28</v>
      </c>
      <c r="AN125" s="1" t="s">
        <v>417</v>
      </c>
    </row>
    <row r="126" spans="2:40" ht="12" hidden="1">
      <c r="B126" s="100" t="s">
        <v>480</v>
      </c>
      <c r="C126" s="100"/>
      <c r="D126" s="100"/>
      <c r="E126" s="754"/>
      <c r="F126" s="343"/>
      <c r="G126" s="343"/>
      <c r="H126" s="343"/>
      <c r="I126" s="343"/>
      <c r="J126" s="343"/>
      <c r="K126" s="343"/>
      <c r="L126" s="343"/>
      <c r="M126" s="343"/>
      <c r="N126" s="343"/>
      <c r="AI126" s="1" t="str">
        <f t="shared" si="4"/>
        <v>1952(昭和27)</v>
      </c>
      <c r="AK126" s="1">
        <v>1952</v>
      </c>
      <c r="AL126" s="1" t="s">
        <v>416</v>
      </c>
      <c r="AM126" s="1">
        <v>27</v>
      </c>
      <c r="AN126" s="1" t="s">
        <v>417</v>
      </c>
    </row>
    <row r="127" spans="2:40" ht="12" hidden="1">
      <c r="B127" s="100" t="s">
        <v>481</v>
      </c>
      <c r="C127" s="100"/>
      <c r="D127" s="100"/>
      <c r="E127" s="754"/>
      <c r="F127" s="343"/>
      <c r="G127" s="343"/>
      <c r="H127" s="343"/>
      <c r="I127" s="343"/>
      <c r="J127" s="343"/>
      <c r="K127" s="343"/>
      <c r="L127" s="343"/>
      <c r="M127" s="343"/>
      <c r="N127" s="343"/>
      <c r="AI127" s="1" t="str">
        <f t="shared" si="4"/>
        <v>1951(昭和26)</v>
      </c>
      <c r="AK127" s="1">
        <v>1951</v>
      </c>
      <c r="AL127" s="1" t="s">
        <v>416</v>
      </c>
      <c r="AM127" s="1">
        <v>26</v>
      </c>
      <c r="AN127" s="1" t="s">
        <v>417</v>
      </c>
    </row>
    <row r="128" spans="2:40" ht="12" hidden="1">
      <c r="B128" s="100" t="s">
        <v>482</v>
      </c>
      <c r="C128" s="100"/>
      <c r="D128" s="100"/>
      <c r="E128" s="754"/>
      <c r="F128" s="343"/>
      <c r="G128" s="343"/>
      <c r="H128" s="343"/>
      <c r="I128" s="343"/>
      <c r="J128" s="343"/>
      <c r="K128" s="343"/>
      <c r="L128" s="343"/>
      <c r="M128" s="343"/>
      <c r="N128" s="343"/>
      <c r="AI128" s="1" t="str">
        <f t="shared" si="4"/>
        <v>1950(昭和25)</v>
      </c>
      <c r="AK128" s="1">
        <v>1950</v>
      </c>
      <c r="AL128" s="1" t="s">
        <v>416</v>
      </c>
      <c r="AM128" s="1">
        <v>25</v>
      </c>
      <c r="AN128" s="1" t="s">
        <v>417</v>
      </c>
    </row>
    <row r="129" spans="2:40" ht="12" hidden="1">
      <c r="B129" s="100" t="s">
        <v>483</v>
      </c>
      <c r="C129" s="100"/>
      <c r="D129" s="100"/>
      <c r="E129" s="754"/>
      <c r="F129" s="343"/>
      <c r="G129" s="343"/>
      <c r="H129" s="343"/>
      <c r="I129" s="343"/>
      <c r="J129" s="343"/>
      <c r="K129" s="343"/>
      <c r="L129" s="343"/>
      <c r="M129" s="343"/>
      <c r="N129" s="343"/>
      <c r="AI129" s="1" t="str">
        <f t="shared" si="4"/>
        <v>1949(昭和24)</v>
      </c>
      <c r="AK129" s="1">
        <v>1949</v>
      </c>
      <c r="AL129" s="1" t="s">
        <v>416</v>
      </c>
      <c r="AM129" s="1">
        <v>24</v>
      </c>
      <c r="AN129" s="1" t="s">
        <v>417</v>
      </c>
    </row>
    <row r="130" spans="2:40" ht="12" hidden="1">
      <c r="B130" s="100" t="s">
        <v>484</v>
      </c>
      <c r="C130" s="100"/>
      <c r="D130" s="100"/>
      <c r="E130" s="754"/>
      <c r="F130" s="343"/>
      <c r="G130" s="343"/>
      <c r="H130" s="343"/>
      <c r="I130" s="343"/>
      <c r="J130" s="343"/>
      <c r="K130" s="343"/>
      <c r="L130" s="343"/>
      <c r="M130" s="343"/>
      <c r="N130" s="343"/>
      <c r="AI130" s="1" t="str">
        <f t="shared" si="4"/>
        <v>1948(昭和23)</v>
      </c>
      <c r="AK130" s="1">
        <v>1948</v>
      </c>
      <c r="AL130" s="1" t="s">
        <v>416</v>
      </c>
      <c r="AM130" s="1">
        <v>23</v>
      </c>
      <c r="AN130" s="1" t="s">
        <v>417</v>
      </c>
    </row>
    <row r="131" spans="2:40" ht="12" hidden="1">
      <c r="B131" s="100" t="s">
        <v>485</v>
      </c>
      <c r="C131" s="100"/>
      <c r="D131" s="100"/>
      <c r="E131" s="754"/>
      <c r="F131" s="343"/>
      <c r="G131" s="343"/>
      <c r="H131" s="343"/>
      <c r="I131" s="343"/>
      <c r="J131" s="343"/>
      <c r="K131" s="343"/>
      <c r="L131" s="343"/>
      <c r="M131" s="343"/>
      <c r="N131" s="343"/>
      <c r="AI131" s="1" t="str">
        <f t="shared" si="4"/>
        <v>1947(昭和22)</v>
      </c>
      <c r="AK131" s="1">
        <v>1947</v>
      </c>
      <c r="AL131" s="1" t="s">
        <v>416</v>
      </c>
      <c r="AM131" s="1">
        <v>22</v>
      </c>
      <c r="AN131" s="1" t="s">
        <v>417</v>
      </c>
    </row>
    <row r="132" spans="2:40" ht="12" hidden="1">
      <c r="B132" s="100" t="s">
        <v>486</v>
      </c>
      <c r="C132" s="100"/>
      <c r="D132" s="100"/>
      <c r="E132" s="754"/>
      <c r="F132" s="343"/>
      <c r="G132" s="343"/>
      <c r="H132" s="343"/>
      <c r="I132" s="343"/>
      <c r="J132" s="343"/>
      <c r="K132" s="343"/>
      <c r="L132" s="343"/>
      <c r="M132" s="343"/>
      <c r="N132" s="343"/>
      <c r="AI132" s="1" t="str">
        <f t="shared" si="4"/>
        <v>1946(昭和21)</v>
      </c>
      <c r="AK132" s="1">
        <v>1946</v>
      </c>
      <c r="AL132" s="1" t="s">
        <v>416</v>
      </c>
      <c r="AM132" s="1">
        <v>21</v>
      </c>
      <c r="AN132" s="1" t="s">
        <v>417</v>
      </c>
    </row>
    <row r="133" spans="2:40" ht="12" hidden="1">
      <c r="B133" s="100" t="s">
        <v>487</v>
      </c>
      <c r="C133" s="100"/>
      <c r="D133" s="100"/>
      <c r="E133" s="754"/>
      <c r="F133" s="343"/>
      <c r="G133" s="343"/>
      <c r="H133" s="343"/>
      <c r="I133" s="343"/>
      <c r="J133" s="343"/>
      <c r="K133" s="343"/>
      <c r="L133" s="343"/>
      <c r="M133" s="343"/>
      <c r="N133" s="343"/>
      <c r="AI133" s="1" t="str">
        <f t="shared" si="4"/>
        <v>1945(昭和20)</v>
      </c>
      <c r="AK133" s="1">
        <v>1945</v>
      </c>
      <c r="AL133" s="1" t="s">
        <v>416</v>
      </c>
      <c r="AM133" s="1">
        <v>20</v>
      </c>
      <c r="AN133" s="1" t="s">
        <v>417</v>
      </c>
    </row>
    <row r="134" spans="2:40" ht="12" hidden="1">
      <c r="B134" s="100" t="s">
        <v>488</v>
      </c>
      <c r="C134" s="100"/>
      <c r="D134" s="100"/>
      <c r="E134" s="754"/>
      <c r="F134" s="343"/>
      <c r="G134" s="343"/>
      <c r="H134" s="343"/>
      <c r="I134" s="343"/>
      <c r="J134" s="343"/>
      <c r="K134" s="343"/>
      <c r="L134" s="343"/>
      <c r="M134" s="343"/>
      <c r="N134" s="343"/>
      <c r="AI134" s="1" t="str">
        <f t="shared" si="4"/>
        <v>1944(昭和19)</v>
      </c>
      <c r="AK134" s="1">
        <v>1944</v>
      </c>
      <c r="AL134" s="1" t="s">
        <v>416</v>
      </c>
      <c r="AM134" s="1">
        <v>19</v>
      </c>
      <c r="AN134" s="1" t="s">
        <v>417</v>
      </c>
    </row>
    <row r="135" spans="2:40" ht="12" hidden="1">
      <c r="B135" s="100" t="s">
        <v>489</v>
      </c>
      <c r="C135" s="100"/>
      <c r="D135" s="100"/>
      <c r="E135" s="754"/>
      <c r="F135" s="343"/>
      <c r="G135" s="343"/>
      <c r="H135" s="343"/>
      <c r="I135" s="343"/>
      <c r="J135" s="343"/>
      <c r="K135" s="343"/>
      <c r="L135" s="343"/>
      <c r="M135" s="343"/>
      <c r="N135" s="343"/>
      <c r="AI135" s="1" t="str">
        <f t="shared" si="4"/>
        <v>1943(昭和18)</v>
      </c>
      <c r="AK135" s="1">
        <v>1943</v>
      </c>
      <c r="AL135" s="1" t="s">
        <v>416</v>
      </c>
      <c r="AM135" s="1">
        <v>18</v>
      </c>
      <c r="AN135" s="1" t="s">
        <v>417</v>
      </c>
    </row>
    <row r="136" spans="2:40" ht="12" hidden="1">
      <c r="B136" s="100" t="s">
        <v>490</v>
      </c>
      <c r="C136" s="100"/>
      <c r="D136" s="100"/>
      <c r="E136" s="754"/>
      <c r="F136" s="343"/>
      <c r="G136" s="343"/>
      <c r="H136" s="343"/>
      <c r="I136" s="343"/>
      <c r="J136" s="343"/>
      <c r="K136" s="343"/>
      <c r="L136" s="343"/>
      <c r="M136" s="343"/>
      <c r="N136" s="343"/>
      <c r="AI136" s="1" t="str">
        <f t="shared" si="4"/>
        <v>1942(昭和17)</v>
      </c>
      <c r="AK136" s="1">
        <v>1942</v>
      </c>
      <c r="AL136" s="1" t="s">
        <v>416</v>
      </c>
      <c r="AM136" s="1">
        <v>17</v>
      </c>
      <c r="AN136" s="1" t="s">
        <v>417</v>
      </c>
    </row>
    <row r="137" spans="2:40" ht="12" hidden="1">
      <c r="B137" s="100" t="s">
        <v>491</v>
      </c>
      <c r="C137" s="100"/>
      <c r="D137" s="100"/>
      <c r="E137" s="754"/>
      <c r="F137" s="343"/>
      <c r="G137" s="343"/>
      <c r="H137" s="343"/>
      <c r="I137" s="343"/>
      <c r="J137" s="343"/>
      <c r="K137" s="343"/>
      <c r="L137" s="343"/>
      <c r="M137" s="343"/>
      <c r="N137" s="343"/>
      <c r="AI137" s="1" t="str">
        <f t="shared" si="4"/>
        <v>1941(昭和16)</v>
      </c>
      <c r="AK137" s="1">
        <v>1941</v>
      </c>
      <c r="AL137" s="1" t="s">
        <v>416</v>
      </c>
      <c r="AM137" s="1">
        <v>16</v>
      </c>
      <c r="AN137" s="1" t="s">
        <v>417</v>
      </c>
    </row>
    <row r="138" spans="2:40" ht="12" hidden="1">
      <c r="B138" s="100" t="s">
        <v>492</v>
      </c>
      <c r="C138" s="100"/>
      <c r="D138" s="100"/>
      <c r="E138" s="754"/>
      <c r="F138" s="343"/>
      <c r="G138" s="343"/>
      <c r="H138" s="343"/>
      <c r="I138" s="343"/>
      <c r="J138" s="343"/>
      <c r="K138" s="343"/>
      <c r="L138" s="343"/>
      <c r="M138" s="343"/>
      <c r="N138" s="343"/>
      <c r="AI138" s="1" t="str">
        <f t="shared" si="4"/>
        <v>1940(昭和15)</v>
      </c>
      <c r="AK138" s="1">
        <v>1940</v>
      </c>
      <c r="AL138" s="1" t="s">
        <v>416</v>
      </c>
      <c r="AM138" s="1">
        <v>15</v>
      </c>
      <c r="AN138" s="1" t="s">
        <v>417</v>
      </c>
    </row>
    <row r="139" spans="2:40" ht="12" hidden="1">
      <c r="B139" s="100" t="s">
        <v>493</v>
      </c>
      <c r="C139" s="100"/>
      <c r="D139" s="100"/>
      <c r="E139" s="754"/>
      <c r="F139" s="343"/>
      <c r="G139" s="343"/>
      <c r="H139" s="343"/>
      <c r="I139" s="343"/>
      <c r="J139" s="343"/>
      <c r="K139" s="343"/>
      <c r="L139" s="343"/>
      <c r="M139" s="343"/>
      <c r="N139" s="343"/>
      <c r="AI139" s="1" t="str">
        <f t="shared" si="4"/>
        <v>1939(昭和14)</v>
      </c>
      <c r="AK139" s="1">
        <v>1939</v>
      </c>
      <c r="AL139" s="1" t="s">
        <v>416</v>
      </c>
      <c r="AM139" s="1">
        <v>14</v>
      </c>
      <c r="AN139" s="1" t="s">
        <v>417</v>
      </c>
    </row>
    <row r="140" spans="2:40" ht="12" hidden="1">
      <c r="B140" s="100" t="s">
        <v>494</v>
      </c>
      <c r="C140" s="100"/>
      <c r="D140" s="100"/>
      <c r="E140" s="754"/>
      <c r="F140" s="343"/>
      <c r="G140" s="343"/>
      <c r="H140" s="343"/>
      <c r="I140" s="343"/>
      <c r="J140" s="343"/>
      <c r="K140" s="343"/>
      <c r="L140" s="343"/>
      <c r="M140" s="343"/>
      <c r="N140" s="343"/>
      <c r="AI140" s="1" t="str">
        <f t="shared" si="4"/>
        <v>1938(昭和13)</v>
      </c>
      <c r="AK140" s="1">
        <v>1938</v>
      </c>
      <c r="AL140" s="1" t="s">
        <v>416</v>
      </c>
      <c r="AM140" s="1">
        <v>13</v>
      </c>
      <c r="AN140" s="1" t="s">
        <v>417</v>
      </c>
    </row>
    <row r="141" spans="2:40" ht="12" hidden="1">
      <c r="B141" s="100" t="s">
        <v>495</v>
      </c>
      <c r="C141" s="100"/>
      <c r="D141" s="100"/>
      <c r="E141" s="754"/>
      <c r="F141" s="343"/>
      <c r="G141" s="343"/>
      <c r="H141" s="343"/>
      <c r="I141" s="343"/>
      <c r="J141" s="343"/>
      <c r="K141" s="343"/>
      <c r="L141" s="343"/>
      <c r="M141" s="343"/>
      <c r="N141" s="343"/>
      <c r="AI141" s="1" t="str">
        <f t="shared" si="4"/>
        <v>1937(昭和12)</v>
      </c>
      <c r="AK141" s="1">
        <v>1937</v>
      </c>
      <c r="AL141" s="1" t="s">
        <v>416</v>
      </c>
      <c r="AM141" s="1">
        <v>12</v>
      </c>
      <c r="AN141" s="1" t="s">
        <v>417</v>
      </c>
    </row>
    <row r="142" spans="2:40" ht="12" hidden="1">
      <c r="B142" s="100" t="s">
        <v>496</v>
      </c>
      <c r="C142" s="100"/>
      <c r="D142" s="100"/>
      <c r="E142" s="754"/>
      <c r="F142" s="343"/>
      <c r="G142" s="343"/>
      <c r="H142" s="343"/>
      <c r="I142" s="343"/>
      <c r="J142" s="343"/>
      <c r="K142" s="343"/>
      <c r="L142" s="343"/>
      <c r="M142" s="343"/>
      <c r="N142" s="343"/>
      <c r="AI142" s="1" t="str">
        <f t="shared" si="4"/>
        <v>1936(昭和11)</v>
      </c>
      <c r="AK142" s="1">
        <v>1936</v>
      </c>
      <c r="AL142" s="1" t="s">
        <v>416</v>
      </c>
      <c r="AM142" s="1">
        <v>11</v>
      </c>
      <c r="AN142" s="1" t="s">
        <v>417</v>
      </c>
    </row>
    <row r="143" spans="2:40" ht="12" hidden="1">
      <c r="B143" s="100" t="s">
        <v>497</v>
      </c>
      <c r="C143" s="100"/>
      <c r="D143" s="100"/>
      <c r="E143" s="754"/>
      <c r="F143" s="343"/>
      <c r="G143" s="343"/>
      <c r="H143" s="343"/>
      <c r="I143" s="343"/>
      <c r="J143" s="343"/>
      <c r="K143" s="343"/>
      <c r="L143" s="343"/>
      <c r="M143" s="343"/>
      <c r="N143" s="343"/>
      <c r="AI143" s="1" t="str">
        <f t="shared" si="4"/>
        <v>1935(昭和10)</v>
      </c>
      <c r="AK143" s="1">
        <v>1935</v>
      </c>
      <c r="AL143" s="1" t="s">
        <v>416</v>
      </c>
      <c r="AM143" s="1">
        <v>10</v>
      </c>
      <c r="AN143" s="1" t="s">
        <v>417</v>
      </c>
    </row>
    <row r="144" spans="2:40" ht="12" hidden="1">
      <c r="B144" s="100" t="s">
        <v>498</v>
      </c>
      <c r="C144" s="100"/>
      <c r="D144" s="100"/>
      <c r="E144" s="754"/>
      <c r="F144" s="343"/>
      <c r="G144" s="343"/>
      <c r="H144" s="343"/>
      <c r="I144" s="343"/>
      <c r="J144" s="343"/>
      <c r="K144" s="343"/>
      <c r="L144" s="343"/>
      <c r="M144" s="343"/>
      <c r="N144" s="343"/>
      <c r="AI144" s="1" t="str">
        <f t="shared" si="4"/>
        <v>1934(昭和9)</v>
      </c>
      <c r="AK144" s="1">
        <v>1934</v>
      </c>
      <c r="AL144" s="1" t="s">
        <v>416</v>
      </c>
      <c r="AM144" s="1">
        <v>9</v>
      </c>
      <c r="AN144" s="1" t="s">
        <v>417</v>
      </c>
    </row>
    <row r="145" spans="2:40" ht="12" hidden="1">
      <c r="B145" s="100" t="s">
        <v>499</v>
      </c>
      <c r="C145" s="100"/>
      <c r="D145" s="100"/>
      <c r="E145" s="754"/>
      <c r="F145" s="343"/>
      <c r="G145" s="343"/>
      <c r="H145" s="343"/>
      <c r="I145" s="343"/>
      <c r="J145" s="343"/>
      <c r="K145" s="343"/>
      <c r="L145" s="343"/>
      <c r="M145" s="343"/>
      <c r="N145" s="343"/>
      <c r="AI145" s="1" t="str">
        <f t="shared" si="4"/>
        <v>1933(昭和8)</v>
      </c>
      <c r="AK145" s="1">
        <v>1933</v>
      </c>
      <c r="AL145" s="1" t="s">
        <v>416</v>
      </c>
      <c r="AM145" s="1">
        <v>8</v>
      </c>
      <c r="AN145" s="1" t="s">
        <v>417</v>
      </c>
    </row>
    <row r="146" spans="2:40" ht="12" hidden="1">
      <c r="B146" s="100" t="s">
        <v>500</v>
      </c>
      <c r="C146" s="100"/>
      <c r="D146" s="100"/>
      <c r="E146" s="754"/>
      <c r="F146" s="343"/>
      <c r="G146" s="343"/>
      <c r="H146" s="343"/>
      <c r="I146" s="343"/>
      <c r="J146" s="343"/>
      <c r="K146" s="343"/>
      <c r="L146" s="343"/>
      <c r="M146" s="343"/>
      <c r="N146" s="343"/>
      <c r="AI146" s="1" t="str">
        <f t="shared" si="4"/>
        <v>1932(昭和7)</v>
      </c>
      <c r="AK146" s="1">
        <v>1932</v>
      </c>
      <c r="AL146" s="1" t="s">
        <v>416</v>
      </c>
      <c r="AM146" s="1">
        <v>7</v>
      </c>
      <c r="AN146" s="1" t="s">
        <v>417</v>
      </c>
    </row>
    <row r="147" spans="2:40" ht="12" hidden="1">
      <c r="B147" s="100" t="s">
        <v>501</v>
      </c>
      <c r="C147" s="100"/>
      <c r="D147" s="100"/>
      <c r="E147" s="754"/>
      <c r="F147" s="343"/>
      <c r="G147" s="343"/>
      <c r="H147" s="343"/>
      <c r="I147" s="343"/>
      <c r="J147" s="343"/>
      <c r="K147" s="343"/>
      <c r="L147" s="343"/>
      <c r="M147" s="343"/>
      <c r="N147" s="343"/>
      <c r="AI147" s="1" t="str">
        <f t="shared" si="4"/>
        <v>1931(昭和6)</v>
      </c>
      <c r="AK147" s="1">
        <v>1931</v>
      </c>
      <c r="AL147" s="1" t="s">
        <v>416</v>
      </c>
      <c r="AM147" s="1">
        <v>6</v>
      </c>
      <c r="AN147" s="1" t="s">
        <v>417</v>
      </c>
    </row>
    <row r="148" spans="2:40" ht="12" hidden="1">
      <c r="B148" s="100" t="s">
        <v>502</v>
      </c>
      <c r="C148" s="100"/>
      <c r="D148" s="100"/>
      <c r="E148" s="754"/>
      <c r="F148" s="343"/>
      <c r="G148" s="343"/>
      <c r="H148" s="343"/>
      <c r="I148" s="343"/>
      <c r="J148" s="343"/>
      <c r="K148" s="343"/>
      <c r="L148" s="343"/>
      <c r="M148" s="343"/>
      <c r="N148" s="343"/>
      <c r="AI148" s="1" t="str">
        <f t="shared" si="4"/>
        <v>1930(昭和5)</v>
      </c>
      <c r="AK148" s="1">
        <v>1930</v>
      </c>
      <c r="AL148" s="1" t="s">
        <v>416</v>
      </c>
      <c r="AM148" s="1">
        <v>5</v>
      </c>
      <c r="AN148" s="1" t="s">
        <v>417</v>
      </c>
    </row>
    <row r="149" spans="2:40" ht="12" hidden="1">
      <c r="B149" s="100" t="s">
        <v>503</v>
      </c>
      <c r="C149" s="100"/>
      <c r="D149" s="100"/>
      <c r="E149" s="754"/>
      <c r="F149" s="343"/>
      <c r="G149" s="343"/>
      <c r="H149" s="343"/>
      <c r="I149" s="343"/>
      <c r="J149" s="343"/>
      <c r="K149" s="343"/>
      <c r="L149" s="343"/>
      <c r="M149" s="343"/>
      <c r="N149" s="343"/>
      <c r="AI149" s="1" t="str">
        <f t="shared" si="4"/>
        <v>1929(昭和4)</v>
      </c>
      <c r="AK149" s="1">
        <v>1929</v>
      </c>
      <c r="AL149" s="1" t="s">
        <v>416</v>
      </c>
      <c r="AM149" s="1">
        <v>4</v>
      </c>
      <c r="AN149" s="1" t="s">
        <v>417</v>
      </c>
    </row>
    <row r="150" spans="2:40" ht="12" hidden="1">
      <c r="B150" s="100" t="s">
        <v>504</v>
      </c>
      <c r="C150" s="100"/>
      <c r="D150" s="100"/>
      <c r="E150" s="754"/>
      <c r="F150" s="343"/>
      <c r="G150" s="343"/>
      <c r="H150" s="343"/>
      <c r="I150" s="343"/>
      <c r="J150" s="343"/>
      <c r="K150" s="343"/>
      <c r="L150" s="343"/>
      <c r="M150" s="343"/>
      <c r="N150" s="343"/>
      <c r="AI150" s="1" t="str">
        <f t="shared" si="4"/>
        <v>1928(昭和3)</v>
      </c>
      <c r="AK150" s="1">
        <v>1928</v>
      </c>
      <c r="AL150" s="1" t="s">
        <v>416</v>
      </c>
      <c r="AM150" s="1">
        <v>3</v>
      </c>
      <c r="AN150" s="1" t="s">
        <v>417</v>
      </c>
    </row>
    <row r="151" spans="2:40" ht="12" hidden="1">
      <c r="B151" s="100" t="s">
        <v>505</v>
      </c>
      <c r="C151" s="100"/>
      <c r="D151" s="100"/>
      <c r="E151" s="754"/>
      <c r="F151" s="343"/>
      <c r="G151" s="343"/>
      <c r="H151" s="343"/>
      <c r="I151" s="343"/>
      <c r="J151" s="343"/>
      <c r="K151" s="343"/>
      <c r="L151" s="343"/>
      <c r="M151" s="343"/>
      <c r="N151" s="343"/>
      <c r="AI151" s="1" t="str">
        <f t="shared" si="4"/>
        <v>1927(昭和2)</v>
      </c>
      <c r="AK151" s="1">
        <v>1927</v>
      </c>
      <c r="AL151" s="1" t="s">
        <v>416</v>
      </c>
      <c r="AM151" s="1">
        <v>2</v>
      </c>
      <c r="AN151" s="1" t="s">
        <v>417</v>
      </c>
    </row>
    <row r="152" spans="2:40" ht="12" hidden="1">
      <c r="B152" s="100" t="s">
        <v>506</v>
      </c>
      <c r="C152" s="100"/>
      <c r="D152" s="100"/>
      <c r="E152" s="754"/>
      <c r="F152" s="343"/>
      <c r="G152" s="343"/>
      <c r="H152" s="343"/>
      <c r="I152" s="343"/>
      <c r="J152" s="343"/>
      <c r="K152" s="343"/>
      <c r="L152" s="343"/>
      <c r="M152" s="343"/>
      <c r="N152" s="343"/>
      <c r="AI152" s="1" t="str">
        <f t="shared" si="4"/>
        <v>1926(昭和元)</v>
      </c>
      <c r="AK152" s="1">
        <v>1926</v>
      </c>
      <c r="AL152" s="1" t="s">
        <v>416</v>
      </c>
      <c r="AM152" s="1" t="s">
        <v>414</v>
      </c>
      <c r="AN152" s="1" t="s">
        <v>417</v>
      </c>
    </row>
    <row r="153" spans="2:14" ht="12" hidden="1">
      <c r="B153" s="100" t="s">
        <v>507</v>
      </c>
      <c r="C153" s="100"/>
      <c r="D153" s="100"/>
      <c r="E153" s="754"/>
      <c r="F153" s="343"/>
      <c r="G153" s="343"/>
      <c r="H153" s="343"/>
      <c r="I153" s="343"/>
      <c r="J153" s="343"/>
      <c r="K153" s="343"/>
      <c r="L153" s="343"/>
      <c r="M153" s="343"/>
      <c r="N153" s="343"/>
    </row>
    <row r="154" spans="2:14" ht="12" hidden="1">
      <c r="B154" s="100" t="s">
        <v>508</v>
      </c>
      <c r="C154" s="100"/>
      <c r="D154" s="100"/>
      <c r="E154" s="754"/>
      <c r="F154" s="342"/>
      <c r="G154" s="342"/>
      <c r="H154" s="342"/>
      <c r="I154" s="342"/>
      <c r="J154" s="342"/>
      <c r="K154" s="342"/>
      <c r="L154" s="342"/>
      <c r="M154" s="342"/>
      <c r="N154" s="342"/>
    </row>
    <row r="155" spans="2:5" ht="12" hidden="1">
      <c r="B155" s="100" t="s">
        <v>509</v>
      </c>
      <c r="C155" s="100"/>
      <c r="D155" s="100"/>
      <c r="E155" s="754"/>
    </row>
    <row r="156" spans="2:5" ht="12" hidden="1">
      <c r="B156" s="100" t="s">
        <v>510</v>
      </c>
      <c r="C156" s="100"/>
      <c r="D156" s="100"/>
      <c r="E156" s="754"/>
    </row>
    <row r="157" spans="2:5" ht="12" hidden="1">
      <c r="B157" s="100" t="s">
        <v>511</v>
      </c>
      <c r="C157" s="100"/>
      <c r="D157" s="100"/>
      <c r="E157" s="754"/>
    </row>
    <row r="158" spans="2:5" ht="12" hidden="1">
      <c r="B158" s="100"/>
      <c r="C158" s="754"/>
      <c r="D158" s="754"/>
      <c r="E158" s="754"/>
    </row>
    <row r="159" spans="2:5" ht="12" hidden="1">
      <c r="B159" s="100"/>
      <c r="C159" s="754"/>
      <c r="D159" s="754"/>
      <c r="E159" s="754"/>
    </row>
    <row r="160" spans="2:5" ht="12">
      <c r="B160" s="100"/>
      <c r="C160" s="754"/>
      <c r="D160" s="754"/>
      <c r="E160" s="754"/>
    </row>
    <row r="161" ht="12">
      <c r="B161" s="100"/>
    </row>
    <row r="162" ht="12">
      <c r="B162" s="754"/>
    </row>
    <row r="163" ht="12">
      <c r="B163" s="754"/>
    </row>
    <row r="164" ht="12">
      <c r="B164" s="754"/>
    </row>
  </sheetData>
  <sheetProtection password="8F89" sheet="1" formatCells="0" formatColumns="0" formatRows="0" insertColumns="0" insertRows="0" selectLockedCells="1"/>
  <mergeCells count="112">
    <mergeCell ref="X28:AB28"/>
    <mergeCell ref="AC28:AF28"/>
    <mergeCell ref="E29:G30"/>
    <mergeCell ref="I29:P29"/>
    <mergeCell ref="U25:AF25"/>
    <mergeCell ref="AC1:AF1"/>
    <mergeCell ref="AC9:AF12"/>
    <mergeCell ref="B2:AF2"/>
    <mergeCell ref="B4:G4"/>
    <mergeCell ref="H4:AF4"/>
    <mergeCell ref="B13:G17"/>
    <mergeCell ref="H13:J14"/>
    <mergeCell ref="K15:R15"/>
    <mergeCell ref="H16:J16"/>
    <mergeCell ref="K16:R16"/>
    <mergeCell ref="S16:U16"/>
    <mergeCell ref="B18:E18"/>
    <mergeCell ref="B32:G32"/>
    <mergeCell ref="H32:AF32"/>
    <mergeCell ref="H34:I34"/>
    <mergeCell ref="J34:N34"/>
    <mergeCell ref="P28:U28"/>
    <mergeCell ref="S25:T25"/>
    <mergeCell ref="B25:D30"/>
    <mergeCell ref="E25:G25"/>
    <mergeCell ref="Y29:AF29"/>
    <mergeCell ref="A22:A24"/>
    <mergeCell ref="B23:G23"/>
    <mergeCell ref="H23:AF23"/>
    <mergeCell ref="B24:G24"/>
    <mergeCell ref="H24:W24"/>
    <mergeCell ref="X24:AC24"/>
    <mergeCell ref="AD24:AE24"/>
    <mergeCell ref="E35:G37"/>
    <mergeCell ref="H25:I25"/>
    <mergeCell ref="J25:N25"/>
    <mergeCell ref="E26:G28"/>
    <mergeCell ref="I26:U26"/>
    <mergeCell ref="E47:G48"/>
    <mergeCell ref="I47:P47"/>
    <mergeCell ref="R47:W47"/>
    <mergeCell ref="H37:N37"/>
    <mergeCell ref="E44:G46"/>
    <mergeCell ref="M30:AE30"/>
    <mergeCell ref="R29:W29"/>
    <mergeCell ref="E34:G34"/>
    <mergeCell ref="S34:T34"/>
    <mergeCell ref="U34:AF34"/>
    <mergeCell ref="B33:G33"/>
    <mergeCell ref="H33:W33"/>
    <mergeCell ref="X33:AC33"/>
    <mergeCell ref="AD33:AE33"/>
    <mergeCell ref="X36:AF36"/>
    <mergeCell ref="AC37:AF37"/>
    <mergeCell ref="AD42:AE42"/>
    <mergeCell ref="V37:W37"/>
    <mergeCell ref="E38:G39"/>
    <mergeCell ref="Y38:AF38"/>
    <mergeCell ref="H41:AF41"/>
    <mergeCell ref="P36:W36"/>
    <mergeCell ref="P37:U37"/>
    <mergeCell ref="M39:AE39"/>
    <mergeCell ref="X46:AB46"/>
    <mergeCell ref="B42:G42"/>
    <mergeCell ref="H42:W42"/>
    <mergeCell ref="X42:AC42"/>
    <mergeCell ref="B43:D48"/>
    <mergeCell ref="E43:G43"/>
    <mergeCell ref="S43:T43"/>
    <mergeCell ref="Y47:AF47"/>
    <mergeCell ref="M48:AE48"/>
    <mergeCell ref="I44:U44"/>
    <mergeCell ref="H45:O45"/>
    <mergeCell ref="P45:W45"/>
    <mergeCell ref="X45:AF45"/>
    <mergeCell ref="H46:N46"/>
    <mergeCell ref="B41:G41"/>
    <mergeCell ref="X27:AF27"/>
    <mergeCell ref="H28:N28"/>
    <mergeCell ref="B34:D39"/>
    <mergeCell ref="P46:U46"/>
    <mergeCell ref="V46:W46"/>
    <mergeCell ref="P12:T12"/>
    <mergeCell ref="S15:U15"/>
    <mergeCell ref="H43:I43"/>
    <mergeCell ref="J43:N43"/>
    <mergeCell ref="I38:P38"/>
    <mergeCell ref="I35:U35"/>
    <mergeCell ref="H36:O36"/>
    <mergeCell ref="H15:J15"/>
    <mergeCell ref="R38:W38"/>
    <mergeCell ref="H17:J17"/>
    <mergeCell ref="O11:V11"/>
    <mergeCell ref="X37:AB37"/>
    <mergeCell ref="U43:AF43"/>
    <mergeCell ref="AC46:AF46"/>
    <mergeCell ref="X15:AB17"/>
    <mergeCell ref="V28:W28"/>
    <mergeCell ref="H27:O27"/>
    <mergeCell ref="P27:W27"/>
    <mergeCell ref="H11:N11"/>
    <mergeCell ref="I12:M12"/>
    <mergeCell ref="B7:AF7"/>
    <mergeCell ref="AC15:AF17"/>
    <mergeCell ref="L14:AF14"/>
    <mergeCell ref="K17:R17"/>
    <mergeCell ref="S17:U17"/>
    <mergeCell ref="V15:W17"/>
    <mergeCell ref="X9:AB12"/>
    <mergeCell ref="W10:W11"/>
    <mergeCell ref="B9:G12"/>
    <mergeCell ref="M10:R10"/>
  </mergeCells>
  <conditionalFormatting sqref="H4:AF4">
    <cfRule type="cellIs" priority="9" dxfId="45" operator="equal" stopIfTrue="1">
      <formula>0</formula>
    </cfRule>
  </conditionalFormatting>
  <conditionalFormatting sqref="B23:H30 I26:AF30 U25 AF23:AF24 AE23 Y23:AC23 AD23:AD24 X23:X24 I23:W23 B32:AF32 B41:AF41 O25:S25 J25 B35:AF39 B44:AF48 B33:G34 X33:AF33 B42:G43 X42:AF42">
    <cfRule type="expression" priority="8" dxfId="46" stopIfTrue="1">
      <formula>$B$35="■"</formula>
    </cfRule>
  </conditionalFormatting>
  <conditionalFormatting sqref="H34 U34 O34:S34">
    <cfRule type="expression" priority="5" dxfId="46" stopIfTrue="1">
      <formula>$B$35="■"</formula>
    </cfRule>
  </conditionalFormatting>
  <conditionalFormatting sqref="H43 U43 O43:S43">
    <cfRule type="expression" priority="4" dxfId="46" stopIfTrue="1">
      <formula>$B$35="■"</formula>
    </cfRule>
  </conditionalFormatting>
  <conditionalFormatting sqref="J34">
    <cfRule type="expression" priority="3" dxfId="46" stopIfTrue="1">
      <formula>$B$35="■"</formula>
    </cfRule>
  </conditionalFormatting>
  <conditionalFormatting sqref="J43">
    <cfRule type="expression" priority="2" dxfId="46" stopIfTrue="1">
      <formula>$B$35="■"</formula>
    </cfRule>
  </conditionalFormatting>
  <conditionalFormatting sqref="H42 H33">
    <cfRule type="expression" priority="1" dxfId="46" stopIfTrue="1">
      <formula>$B$35="■"</formula>
    </cfRule>
  </conditionalFormatting>
  <dataValidations count="3">
    <dataValidation type="list" allowBlank="1" showInputMessage="1" showErrorMessage="1" sqref="V26 Q29 H29:H30 H26 V44 H44 X47 Q47 H47:H48 V35 H35 X38 Q38 H38:H39 X29">
      <formula1>"□,■"</formula1>
    </dataValidation>
    <dataValidation errorStyle="information" type="list" allowBlank="1" showInputMessage="1" showErrorMessage="1" prompt="右の▼から選択" error="選択範囲外です" sqref="P25 P43 P34">
      <formula1>$G$61:$G$73</formula1>
    </dataValidation>
    <dataValidation errorStyle="information" type="list" allowBlank="1" showInputMessage="1" showErrorMessage="1" prompt="右の▼から選択&#10;" error="選択範囲外です" sqref="J25:N25 J34:N34 J43:N43">
      <formula1>$B$61:$B$157</formula1>
    </dataValidation>
  </dataValidations>
  <printOptions/>
  <pageMargins left="0.6692913385826772" right="0.15748031496062992" top="0.5511811023622047" bottom="0.2755905511811024" header="0.5118110236220472" footer="0.2362204724409449"/>
  <pageSetup fitToHeight="1" fitToWidth="1"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N41"/>
  <sheetViews>
    <sheetView showGridLines="0" showZeros="0" view="pageBreakPreview" zoomScaleSheetLayoutView="100" zoomScalePageLayoutView="0" workbookViewId="0" topLeftCell="A1">
      <selection activeCell="M2" sqref="M2"/>
    </sheetView>
  </sheetViews>
  <sheetFormatPr defaultColWidth="13.7109375" defaultRowHeight="12"/>
  <cols>
    <col min="1" max="1" width="1.7109375" style="172" customWidth="1"/>
    <col min="2" max="2" width="2.28125" style="172" customWidth="1"/>
    <col min="3" max="3" width="7.7109375" style="172" customWidth="1"/>
    <col min="4" max="4" width="1.7109375" style="172" customWidth="1"/>
    <col min="5" max="5" width="3.7109375" style="171" customWidth="1"/>
    <col min="6" max="6" width="1.7109375" style="171" customWidth="1"/>
    <col min="7" max="7" width="2.7109375" style="171" customWidth="1"/>
    <col min="8" max="8" width="20.7109375" style="172" customWidth="1"/>
    <col min="9" max="9" width="12.7109375" style="172" customWidth="1"/>
    <col min="10" max="10" width="7.8515625" style="172" customWidth="1"/>
    <col min="11" max="11" width="6.7109375" style="172" customWidth="1"/>
    <col min="12" max="17" width="4.7109375" style="172" customWidth="1"/>
    <col min="18" max="19" width="5.7109375" style="172" customWidth="1"/>
    <col min="20" max="31" width="3.7109375" style="172" customWidth="1"/>
    <col min="32" max="16384" width="13.7109375" style="172" customWidth="1"/>
  </cols>
  <sheetData>
    <row r="1" spans="5:19" ht="13.5">
      <c r="E1" s="170"/>
      <c r="F1" s="170"/>
      <c r="G1" s="170"/>
      <c r="S1" s="173" t="s">
        <v>57</v>
      </c>
    </row>
    <row r="2" spans="11:18" ht="15.75" customHeight="1">
      <c r="K2" s="265" t="s">
        <v>40</v>
      </c>
      <c r="L2" s="266" t="s">
        <v>25</v>
      </c>
      <c r="M2" s="255"/>
      <c r="N2" s="96" t="s">
        <v>3</v>
      </c>
      <c r="O2" s="255"/>
      <c r="P2" s="96" t="s">
        <v>16</v>
      </c>
      <c r="Q2" s="255"/>
      <c r="R2" s="256" t="s">
        <v>24</v>
      </c>
    </row>
    <row r="3" spans="5:10" ht="13.5">
      <c r="E3" s="1643" t="s">
        <v>70</v>
      </c>
      <c r="F3" s="1643"/>
      <c r="G3" s="1643"/>
      <c r="H3" s="1643"/>
      <c r="I3" s="1643"/>
      <c r="J3" s="1643"/>
    </row>
    <row r="4" spans="5:7" s="175" customFormat="1" ht="12" customHeight="1">
      <c r="E4" s="174"/>
      <c r="F4" s="174"/>
      <c r="G4" s="174"/>
    </row>
    <row r="5" spans="5:19" s="175" customFormat="1" ht="39.75" customHeight="1">
      <c r="E5" s="1645" t="s">
        <v>343</v>
      </c>
      <c r="F5" s="1645"/>
      <c r="G5" s="1645"/>
      <c r="H5" s="1645"/>
      <c r="I5" s="1647" t="str">
        <f>IF(ISBLANK('交①'!P16&amp;" "&amp;'交①'!P17&amp;" "&amp;'交①'!P18),"",IF('交①'!G20="■",'交①'!P16&amp;" "&amp;'交①'!P17&amp;" "&amp;'交①'!P18,IF('交①'!J20="■",'交①'!P18,'交①'!P16&amp;" "&amp;'交①'!P17&amp;" "&amp;'交①'!P18)))</f>
        <v>  </v>
      </c>
      <c r="J5" s="1648"/>
      <c r="K5" s="1648"/>
      <c r="L5" s="1648"/>
      <c r="M5" s="1648"/>
      <c r="N5" s="1648"/>
      <c r="O5" s="1648"/>
      <c r="P5" s="1648"/>
      <c r="Q5" s="1648"/>
      <c r="R5" s="1648"/>
      <c r="S5" s="757"/>
    </row>
    <row r="6" spans="5:19" s="175" customFormat="1" ht="39.75" customHeight="1">
      <c r="E6" s="1646" t="s">
        <v>344</v>
      </c>
      <c r="F6" s="1646"/>
      <c r="G6" s="1646"/>
      <c r="H6" s="1646"/>
      <c r="I6" s="1647" t="str">
        <f>IF('交①'!N23="□",(IF(ISBLANK('交①'!P24&amp;" "&amp;'交①'!P25&amp;" "&amp;'交①'!P26),"",IF('交①'!G28="■",'交①'!P24&amp;" "&amp;'交①'!P25&amp;" "&amp;'交①'!P26,IF('交①'!J28="■",'交①'!P26,'交①'!P24&amp;" "&amp;'交①'!P25&amp;" "&amp;'交①'!P26)))),I5)</f>
        <v>  </v>
      </c>
      <c r="J6" s="1648"/>
      <c r="K6" s="1648"/>
      <c r="L6" s="1648"/>
      <c r="M6" s="1648"/>
      <c r="N6" s="1648"/>
      <c r="O6" s="1648"/>
      <c r="P6" s="1648"/>
      <c r="Q6" s="1648"/>
      <c r="R6" s="1648"/>
      <c r="S6" s="757"/>
    </row>
    <row r="7" spans="8:19" ht="12" customHeight="1">
      <c r="H7" s="201"/>
      <c r="I7" s="215" t="s">
        <v>608</v>
      </c>
      <c r="J7" s="269"/>
      <c r="K7" s="269"/>
      <c r="L7" s="269"/>
      <c r="M7" s="269"/>
      <c r="N7" s="269"/>
      <c r="O7" s="269"/>
      <c r="P7" s="269"/>
      <c r="Q7" s="269"/>
      <c r="R7" s="269"/>
      <c r="S7" s="269"/>
    </row>
    <row r="8" ht="10.5" customHeight="1"/>
    <row r="9" spans="5:21" s="175" customFormat="1" ht="19.5" customHeight="1">
      <c r="E9" s="1635" t="s">
        <v>21</v>
      </c>
      <c r="F9" s="1635"/>
      <c r="G9" s="1635"/>
      <c r="H9" s="1635"/>
      <c r="I9" s="1635"/>
      <c r="J9" s="1635"/>
      <c r="K9" s="1635"/>
      <c r="L9" s="1635"/>
      <c r="M9" s="1635"/>
      <c r="N9" s="1635"/>
      <c r="O9" s="1635"/>
      <c r="P9" s="1635"/>
      <c r="Q9" s="1635"/>
      <c r="R9" s="1635"/>
      <c r="S9" s="1635"/>
      <c r="T9" s="385"/>
      <c r="U9" s="385"/>
    </row>
    <row r="10" ht="10.5" customHeight="1"/>
    <row r="11" spans="5:20" ht="15" customHeight="1">
      <c r="E11" s="1644" t="s">
        <v>341</v>
      </c>
      <c r="F11" s="1644"/>
      <c r="G11" s="1644"/>
      <c r="H11" s="1644"/>
      <c r="I11" s="1644"/>
      <c r="J11" s="1644"/>
      <c r="K11" s="1644"/>
      <c r="L11" s="1644"/>
      <c r="M11" s="1644"/>
      <c r="N11" s="1644"/>
      <c r="O11" s="1644"/>
      <c r="P11" s="1644"/>
      <c r="Q11" s="1644"/>
      <c r="R11" s="1644"/>
      <c r="S11" s="1644"/>
      <c r="T11" s="268"/>
    </row>
    <row r="12" spans="5:21" ht="12" customHeight="1">
      <c r="E12" s="1627" t="s">
        <v>121</v>
      </c>
      <c r="F12" s="1629" t="s">
        <v>122</v>
      </c>
      <c r="G12" s="1630"/>
      <c r="H12" s="1630"/>
      <c r="I12" s="1630"/>
      <c r="J12" s="1630"/>
      <c r="K12" s="1630"/>
      <c r="L12" s="1630"/>
      <c r="M12" s="1630"/>
      <c r="N12" s="1630"/>
      <c r="O12" s="1630"/>
      <c r="P12" s="1630"/>
      <c r="Q12" s="1631"/>
      <c r="R12" s="1641" t="s">
        <v>22</v>
      </c>
      <c r="S12" s="1642"/>
      <c r="T12" s="637"/>
      <c r="U12" s="638"/>
    </row>
    <row r="13" spans="5:21" ht="15.75" customHeight="1">
      <c r="E13" s="1628"/>
      <c r="F13" s="1632"/>
      <c r="G13" s="1633"/>
      <c r="H13" s="1633"/>
      <c r="I13" s="1633"/>
      <c r="J13" s="1633"/>
      <c r="K13" s="1633"/>
      <c r="L13" s="1633"/>
      <c r="M13" s="1633"/>
      <c r="N13" s="1633"/>
      <c r="O13" s="1633"/>
      <c r="P13" s="1633"/>
      <c r="Q13" s="1634"/>
      <c r="R13" s="257" t="s">
        <v>123</v>
      </c>
      <c r="S13" s="257" t="s">
        <v>124</v>
      </c>
      <c r="T13" s="639"/>
      <c r="U13" s="638"/>
    </row>
    <row r="14" spans="5:21" ht="42.75" customHeight="1">
      <c r="E14" s="277">
        <v>1</v>
      </c>
      <c r="F14" s="274"/>
      <c r="G14" s="1625" t="s">
        <v>288</v>
      </c>
      <c r="H14" s="1625"/>
      <c r="I14" s="1625"/>
      <c r="J14" s="1625"/>
      <c r="K14" s="1625"/>
      <c r="L14" s="1625"/>
      <c r="M14" s="1625"/>
      <c r="N14" s="1625"/>
      <c r="O14" s="1625"/>
      <c r="P14" s="1625"/>
      <c r="Q14" s="1626"/>
      <c r="R14" s="271" t="s">
        <v>115</v>
      </c>
      <c r="S14" s="279" t="s">
        <v>115</v>
      </c>
      <c r="T14" s="179"/>
      <c r="U14" s="179"/>
    </row>
    <row r="15" spans="5:21" ht="19.5" customHeight="1">
      <c r="E15" s="280">
        <v>2</v>
      </c>
      <c r="F15" s="275"/>
      <c r="G15" s="1623" t="s">
        <v>397</v>
      </c>
      <c r="H15" s="1623"/>
      <c r="I15" s="1623"/>
      <c r="J15" s="1623"/>
      <c r="K15" s="1623"/>
      <c r="L15" s="1623"/>
      <c r="M15" s="1623"/>
      <c r="N15" s="1623"/>
      <c r="O15" s="1623"/>
      <c r="P15" s="1623"/>
      <c r="Q15" s="1624"/>
      <c r="R15" s="272" t="s">
        <v>115</v>
      </c>
      <c r="S15" s="281" t="s">
        <v>115</v>
      </c>
      <c r="T15" s="179"/>
      <c r="U15" s="179"/>
    </row>
    <row r="16" spans="2:21" ht="42.75" customHeight="1">
      <c r="B16" s="1640"/>
      <c r="C16" s="1640"/>
      <c r="E16" s="280">
        <v>3</v>
      </c>
      <c r="F16" s="275"/>
      <c r="G16" s="1623" t="s">
        <v>289</v>
      </c>
      <c r="H16" s="1623"/>
      <c r="I16" s="1623"/>
      <c r="J16" s="1623"/>
      <c r="K16" s="1623"/>
      <c r="L16" s="1623"/>
      <c r="M16" s="1623"/>
      <c r="N16" s="1623"/>
      <c r="O16" s="1623"/>
      <c r="P16" s="1623"/>
      <c r="Q16" s="1624"/>
      <c r="R16" s="272" t="s">
        <v>115</v>
      </c>
      <c r="S16" s="281" t="s">
        <v>115</v>
      </c>
      <c r="T16" s="179"/>
      <c r="U16" s="179"/>
    </row>
    <row r="17" spans="2:21" ht="64.5" customHeight="1">
      <c r="B17" s="1636"/>
      <c r="C17" s="1637"/>
      <c r="E17" s="280">
        <v>4</v>
      </c>
      <c r="F17" s="275"/>
      <c r="G17" s="1623" t="s">
        <v>301</v>
      </c>
      <c r="H17" s="1623"/>
      <c r="I17" s="1623"/>
      <c r="J17" s="1623"/>
      <c r="K17" s="1623"/>
      <c r="L17" s="1623"/>
      <c r="M17" s="1623"/>
      <c r="N17" s="1623"/>
      <c r="O17" s="1623"/>
      <c r="P17" s="1623"/>
      <c r="Q17" s="1624"/>
      <c r="R17" s="272" t="s">
        <v>115</v>
      </c>
      <c r="S17" s="281" t="s">
        <v>115</v>
      </c>
      <c r="T17" s="179"/>
      <c r="U17" s="179"/>
    </row>
    <row r="18" spans="2:21" ht="42.75" customHeight="1">
      <c r="B18" s="1638"/>
      <c r="C18" s="1638"/>
      <c r="E18" s="280">
        <v>5</v>
      </c>
      <c r="F18" s="275"/>
      <c r="G18" s="1623" t="s">
        <v>302</v>
      </c>
      <c r="H18" s="1623"/>
      <c r="I18" s="1623"/>
      <c r="J18" s="1623"/>
      <c r="K18" s="1623"/>
      <c r="L18" s="1623"/>
      <c r="M18" s="1623"/>
      <c r="N18" s="1623"/>
      <c r="O18" s="1623"/>
      <c r="P18" s="1623"/>
      <c r="Q18" s="1624"/>
      <c r="R18" s="272" t="s">
        <v>115</v>
      </c>
      <c r="S18" s="281" t="s">
        <v>115</v>
      </c>
      <c r="T18" s="179"/>
      <c r="U18" s="179"/>
    </row>
    <row r="19" spans="2:21" ht="31.5" customHeight="1">
      <c r="B19" s="1638"/>
      <c r="C19" s="1638"/>
      <c r="E19" s="280">
        <v>6</v>
      </c>
      <c r="F19" s="275"/>
      <c r="G19" s="1623" t="s">
        <v>290</v>
      </c>
      <c r="H19" s="1623"/>
      <c r="I19" s="1623"/>
      <c r="J19" s="1623"/>
      <c r="K19" s="1623"/>
      <c r="L19" s="1623"/>
      <c r="M19" s="1623"/>
      <c r="N19" s="1623"/>
      <c r="O19" s="1623"/>
      <c r="P19" s="1623"/>
      <c r="Q19" s="1624"/>
      <c r="R19" s="272" t="s">
        <v>115</v>
      </c>
      <c r="S19" s="281" t="s">
        <v>115</v>
      </c>
      <c r="T19" s="179"/>
      <c r="U19" s="179"/>
    </row>
    <row r="20" spans="2:21" ht="73.5" customHeight="1">
      <c r="B20" s="1638"/>
      <c r="C20" s="1638"/>
      <c r="E20" s="280">
        <v>7</v>
      </c>
      <c r="F20" s="275"/>
      <c r="G20" s="1623" t="s">
        <v>345</v>
      </c>
      <c r="H20" s="1623"/>
      <c r="I20" s="1623"/>
      <c r="J20" s="1623"/>
      <c r="K20" s="1623"/>
      <c r="L20" s="1623"/>
      <c r="M20" s="1623"/>
      <c r="N20" s="1623"/>
      <c r="O20" s="1623"/>
      <c r="P20" s="1623"/>
      <c r="Q20" s="1624"/>
      <c r="R20" s="272" t="s">
        <v>115</v>
      </c>
      <c r="S20" s="281" t="s">
        <v>115</v>
      </c>
      <c r="T20" s="179"/>
      <c r="U20" s="179"/>
    </row>
    <row r="21" spans="2:21" ht="42.75" customHeight="1">
      <c r="B21" s="1639"/>
      <c r="C21" s="1639"/>
      <c r="E21" s="280">
        <v>8</v>
      </c>
      <c r="F21" s="275"/>
      <c r="G21" s="1623" t="s">
        <v>291</v>
      </c>
      <c r="H21" s="1623"/>
      <c r="I21" s="1623"/>
      <c r="J21" s="1623"/>
      <c r="K21" s="1623"/>
      <c r="L21" s="1623"/>
      <c r="M21" s="1623"/>
      <c r="N21" s="1623"/>
      <c r="O21" s="1623"/>
      <c r="P21" s="1623"/>
      <c r="Q21" s="1624"/>
      <c r="R21" s="272" t="s">
        <v>115</v>
      </c>
      <c r="S21" s="281" t="s">
        <v>115</v>
      </c>
      <c r="T21" s="179"/>
      <c r="U21" s="179"/>
    </row>
    <row r="22" spans="2:21" ht="42.75" customHeight="1">
      <c r="B22" s="1639"/>
      <c r="C22" s="1639"/>
      <c r="E22" s="280">
        <v>9</v>
      </c>
      <c r="F22" s="275"/>
      <c r="G22" s="1623" t="s">
        <v>292</v>
      </c>
      <c r="H22" s="1623"/>
      <c r="I22" s="1623"/>
      <c r="J22" s="1623"/>
      <c r="K22" s="1623"/>
      <c r="L22" s="1623"/>
      <c r="M22" s="1623"/>
      <c r="N22" s="1623"/>
      <c r="O22" s="1623"/>
      <c r="P22" s="1623"/>
      <c r="Q22" s="1624"/>
      <c r="R22" s="272" t="s">
        <v>115</v>
      </c>
      <c r="S22" s="281" t="s">
        <v>115</v>
      </c>
      <c r="T22" s="179"/>
      <c r="U22" s="179"/>
    </row>
    <row r="23" spans="2:21" ht="31.5" customHeight="1">
      <c r="B23" s="1639"/>
      <c r="C23" s="1639"/>
      <c r="E23" s="280">
        <v>10</v>
      </c>
      <c r="F23" s="275"/>
      <c r="G23" s="1623" t="s">
        <v>293</v>
      </c>
      <c r="H23" s="1623"/>
      <c r="I23" s="1623"/>
      <c r="J23" s="1623"/>
      <c r="K23" s="1623"/>
      <c r="L23" s="1623"/>
      <c r="M23" s="1623"/>
      <c r="N23" s="1623"/>
      <c r="O23" s="1623"/>
      <c r="P23" s="1623"/>
      <c r="Q23" s="1624"/>
      <c r="R23" s="272" t="s">
        <v>115</v>
      </c>
      <c r="S23" s="281" t="s">
        <v>115</v>
      </c>
      <c r="T23" s="179"/>
      <c r="U23" s="179"/>
    </row>
    <row r="24" spans="2:21" ht="19.5" customHeight="1">
      <c r="B24" s="1639"/>
      <c r="C24" s="1639"/>
      <c r="E24" s="280">
        <v>11</v>
      </c>
      <c r="F24" s="275"/>
      <c r="G24" s="1623" t="s">
        <v>294</v>
      </c>
      <c r="H24" s="1623"/>
      <c r="I24" s="1623"/>
      <c r="J24" s="1623"/>
      <c r="K24" s="1623"/>
      <c r="L24" s="1623"/>
      <c r="M24" s="1623"/>
      <c r="N24" s="1623"/>
      <c r="O24" s="1623"/>
      <c r="P24" s="1623"/>
      <c r="Q24" s="1624"/>
      <c r="R24" s="272" t="s">
        <v>115</v>
      </c>
      <c r="S24" s="281" t="s">
        <v>115</v>
      </c>
      <c r="T24" s="179"/>
      <c r="U24" s="179"/>
    </row>
    <row r="25" spans="2:21" ht="19.5" customHeight="1">
      <c r="B25" s="1639"/>
      <c r="C25" s="1639"/>
      <c r="E25" s="280">
        <v>12</v>
      </c>
      <c r="F25" s="275"/>
      <c r="G25" s="1623" t="s">
        <v>295</v>
      </c>
      <c r="H25" s="1623"/>
      <c r="I25" s="1623"/>
      <c r="J25" s="1623"/>
      <c r="K25" s="1623"/>
      <c r="L25" s="1623"/>
      <c r="M25" s="1623"/>
      <c r="N25" s="1623"/>
      <c r="O25" s="1623"/>
      <c r="P25" s="1623"/>
      <c r="Q25" s="1624"/>
      <c r="R25" s="272" t="s">
        <v>115</v>
      </c>
      <c r="S25" s="281" t="s">
        <v>115</v>
      </c>
      <c r="T25" s="179"/>
      <c r="U25" s="179"/>
    </row>
    <row r="26" spans="2:21" ht="42.75" customHeight="1">
      <c r="B26" s="1650"/>
      <c r="C26" s="1650"/>
      <c r="E26" s="280">
        <v>13</v>
      </c>
      <c r="F26" s="275"/>
      <c r="G26" s="1623" t="s">
        <v>303</v>
      </c>
      <c r="H26" s="1623"/>
      <c r="I26" s="1623"/>
      <c r="J26" s="1623"/>
      <c r="K26" s="1623"/>
      <c r="L26" s="1623"/>
      <c r="M26" s="1623"/>
      <c r="N26" s="1623"/>
      <c r="O26" s="1623"/>
      <c r="P26" s="1623"/>
      <c r="Q26" s="1624"/>
      <c r="R26" s="272" t="s">
        <v>115</v>
      </c>
      <c r="S26" s="281" t="s">
        <v>115</v>
      </c>
      <c r="T26" s="179"/>
      <c r="U26" s="179"/>
    </row>
    <row r="27" spans="2:21" ht="19.5" customHeight="1">
      <c r="B27" s="1650"/>
      <c r="C27" s="1650"/>
      <c r="E27" s="278">
        <v>14</v>
      </c>
      <c r="F27" s="276"/>
      <c r="G27" s="1651" t="s">
        <v>342</v>
      </c>
      <c r="H27" s="1651"/>
      <c r="I27" s="1651"/>
      <c r="J27" s="1651"/>
      <c r="K27" s="1651"/>
      <c r="L27" s="1651"/>
      <c r="M27" s="1651"/>
      <c r="N27" s="1651"/>
      <c r="O27" s="1651"/>
      <c r="P27" s="1651"/>
      <c r="Q27" s="1652"/>
      <c r="R27" s="273" t="s">
        <v>115</v>
      </c>
      <c r="S27" s="282" t="s">
        <v>115</v>
      </c>
      <c r="T27" s="179"/>
      <c r="U27" s="179"/>
    </row>
    <row r="28" spans="1:21" ht="13.5" customHeight="1">
      <c r="A28" s="270"/>
      <c r="B28" s="1650"/>
      <c r="C28" s="1650"/>
      <c r="D28" s="293" t="s">
        <v>774</v>
      </c>
      <c r="E28" s="181"/>
      <c r="F28" s="181"/>
      <c r="G28" s="502"/>
      <c r="H28" s="444"/>
      <c r="I28" s="444"/>
      <c r="J28" s="444"/>
      <c r="K28" s="444"/>
      <c r="L28" s="444"/>
      <c r="M28" s="444"/>
      <c r="N28" s="444"/>
      <c r="O28" s="444"/>
      <c r="P28" s="444"/>
      <c r="Q28" s="444"/>
      <c r="R28" s="267"/>
      <c r="S28" s="283"/>
      <c r="T28" s="178"/>
      <c r="U28" s="179"/>
    </row>
    <row r="29" spans="1:21" ht="19.5" customHeight="1">
      <c r="A29" s="270"/>
      <c r="B29" s="1650"/>
      <c r="C29" s="1650"/>
      <c r="D29" s="294"/>
      <c r="E29" s="440">
        <v>15</v>
      </c>
      <c r="F29" s="441"/>
      <c r="G29" s="1653" t="s">
        <v>593</v>
      </c>
      <c r="H29" s="1653"/>
      <c r="I29" s="1653"/>
      <c r="J29" s="1653"/>
      <c r="K29" s="1653"/>
      <c r="L29" s="1653"/>
      <c r="M29" s="1653"/>
      <c r="N29" s="1653"/>
      <c r="O29" s="1653"/>
      <c r="P29" s="1653"/>
      <c r="Q29" s="1654"/>
      <c r="R29" s="442" t="s">
        <v>115</v>
      </c>
      <c r="S29" s="443" t="s">
        <v>115</v>
      </c>
      <c r="T29" s="179"/>
      <c r="U29" s="179"/>
    </row>
    <row r="30" spans="1:21" ht="19.5" customHeight="1">
      <c r="A30" s="270"/>
      <c r="B30" s="1650"/>
      <c r="C30" s="1650"/>
      <c r="D30" s="295"/>
      <c r="E30" s="278">
        <v>16</v>
      </c>
      <c r="F30" s="276"/>
      <c r="G30" s="1655" t="s">
        <v>296</v>
      </c>
      <c r="H30" s="1655"/>
      <c r="I30" s="1655"/>
      <c r="J30" s="1655"/>
      <c r="K30" s="1655"/>
      <c r="L30" s="1655"/>
      <c r="M30" s="1655"/>
      <c r="N30" s="1655"/>
      <c r="O30" s="1655"/>
      <c r="P30" s="1655"/>
      <c r="Q30" s="1656"/>
      <c r="R30" s="273" t="s">
        <v>115</v>
      </c>
      <c r="S30" s="282" t="s">
        <v>115</v>
      </c>
      <c r="T30" s="179"/>
      <c r="U30" s="179"/>
    </row>
    <row r="31" spans="1:40" s="1" customFormat="1" ht="9.75" customHeight="1">
      <c r="A31" s="322"/>
      <c r="B31" s="346" t="str">
        <f>'交①'!$B$38</f>
        <v>Ver28-4</v>
      </c>
      <c r="C31" s="101"/>
      <c r="D31" s="101"/>
      <c r="E31" s="101"/>
      <c r="F31" s="1649" t="s">
        <v>775</v>
      </c>
      <c r="G31" s="1649"/>
      <c r="H31" s="1649"/>
      <c r="I31" s="1649"/>
      <c r="J31" s="1649"/>
      <c r="K31" s="1649"/>
      <c r="L31" s="1649"/>
      <c r="M31" s="1649"/>
      <c r="N31" s="1649"/>
      <c r="O31" s="1649"/>
      <c r="P31" s="1649"/>
      <c r="Q31" s="1649"/>
      <c r="R31" s="101"/>
      <c r="S31" s="349" t="str">
        <f>+'交①'!$AH$38</f>
        <v>28S</v>
      </c>
      <c r="T31" s="101"/>
      <c r="U31" s="101"/>
      <c r="V31" s="101"/>
      <c r="W31" s="101"/>
      <c r="X31" s="101"/>
      <c r="Y31" s="101"/>
      <c r="Z31" s="101"/>
      <c r="AA31" s="101"/>
      <c r="AB31" s="101"/>
      <c r="AC31" s="101"/>
      <c r="AD31" s="101"/>
      <c r="AE31" s="101"/>
      <c r="AF31" s="231" t="e">
        <f>交①!#REF!</f>
        <v>#REF!</v>
      </c>
      <c r="AM31" s="93"/>
      <c r="AN31" s="93"/>
    </row>
    <row r="38" spans="2:3" ht="13.5">
      <c r="B38" s="180"/>
      <c r="C38" s="180"/>
    </row>
    <row r="40" ht="23.25" customHeight="1"/>
    <row r="41" spans="1:4" ht="11.25" customHeight="1">
      <c r="A41" s="180" t="s">
        <v>66</v>
      </c>
      <c r="D41" s="180"/>
    </row>
  </sheetData>
  <sheetProtection password="8F89" sheet="1" formatCells="0" formatColumns="0" formatRows="0" insertColumns="0" insertRows="0" selectLockedCells="1"/>
  <mergeCells count="33">
    <mergeCell ref="F31:Q31"/>
    <mergeCell ref="B26:C30"/>
    <mergeCell ref="G27:Q27"/>
    <mergeCell ref="G29:Q29"/>
    <mergeCell ref="G30:Q30"/>
    <mergeCell ref="G20:Q20"/>
    <mergeCell ref="G21:Q21"/>
    <mergeCell ref="G22:Q22"/>
    <mergeCell ref="G23:Q23"/>
    <mergeCell ref="G26:Q26"/>
    <mergeCell ref="E3:J3"/>
    <mergeCell ref="E11:S11"/>
    <mergeCell ref="E5:H5"/>
    <mergeCell ref="E6:H6"/>
    <mergeCell ref="I5:R5"/>
    <mergeCell ref="I6:R6"/>
    <mergeCell ref="E12:E13"/>
    <mergeCell ref="F12:Q13"/>
    <mergeCell ref="E9:S9"/>
    <mergeCell ref="G24:Q24"/>
    <mergeCell ref="B17:C17"/>
    <mergeCell ref="B18:C19"/>
    <mergeCell ref="B20:C20"/>
    <mergeCell ref="B21:C25"/>
    <mergeCell ref="B16:C16"/>
    <mergeCell ref="R12:S12"/>
    <mergeCell ref="G25:Q25"/>
    <mergeCell ref="G14:Q14"/>
    <mergeCell ref="G15:Q15"/>
    <mergeCell ref="G16:Q16"/>
    <mergeCell ref="G17:Q17"/>
    <mergeCell ref="G18:Q18"/>
    <mergeCell ref="G19:Q19"/>
  </mergeCells>
  <printOptions/>
  <pageMargins left="0.15748031496062992" right="0.15748031496062992" top="0.35433070866141736" bottom="0.2755905511811024" header="0.5118110236220472" footer="0.2362204724409449"/>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Q124"/>
  <sheetViews>
    <sheetView showGridLines="0" view="pageBreakPreview" zoomScaleSheetLayoutView="100" zoomScalePageLayoutView="0" workbookViewId="0" topLeftCell="A1">
      <selection activeCell="H24" sqref="H24"/>
    </sheetView>
  </sheetViews>
  <sheetFormatPr defaultColWidth="8.8515625" defaultRowHeight="12"/>
  <cols>
    <col min="1" max="1" width="0.85546875" style="19" customWidth="1"/>
    <col min="2" max="2" width="2.7109375" style="19" customWidth="1"/>
    <col min="3" max="3" width="12.7109375" style="19" customWidth="1"/>
    <col min="4" max="4" width="1.7109375" style="19" customWidth="1"/>
    <col min="5" max="8" width="4.7109375" style="1" customWidth="1"/>
    <col min="9" max="9" width="2.7109375" style="1" customWidth="1"/>
    <col min="10" max="10" width="4.7109375" style="1" customWidth="1"/>
    <col min="11" max="11" width="2.7109375" style="1" customWidth="1"/>
    <col min="12" max="23" width="4.7109375" style="1" customWidth="1"/>
    <col min="24" max="24" width="1.7109375" style="1" customWidth="1"/>
    <col min="25" max="28" width="4.7109375" style="1" customWidth="1"/>
    <col min="29" max="16384" width="8.8515625" style="1" customWidth="1"/>
  </cols>
  <sheetData>
    <row r="1" spans="5:30" ht="15.75" customHeight="1">
      <c r="E1" s="235"/>
      <c r="F1" s="236"/>
      <c r="G1" s="237"/>
      <c r="H1" s="237"/>
      <c r="I1" s="237"/>
      <c r="J1" s="237"/>
      <c r="K1" s="237"/>
      <c r="L1" s="237"/>
      <c r="M1" s="237"/>
      <c r="N1" s="235"/>
      <c r="O1" s="235"/>
      <c r="P1" s="235"/>
      <c r="Q1" s="235"/>
      <c r="R1" s="235"/>
      <c r="S1" s="235"/>
      <c r="T1" s="235"/>
      <c r="U1" s="235"/>
      <c r="V1" s="235"/>
      <c r="W1" s="235"/>
      <c r="X1" s="235"/>
      <c r="Y1" s="235"/>
      <c r="Z1" s="235"/>
      <c r="AA1" s="235"/>
      <c r="AB1" s="235"/>
      <c r="AC1" s="136"/>
      <c r="AD1" s="136"/>
    </row>
    <row r="2" spans="5:30" ht="15.75" customHeight="1">
      <c r="E2" s="235"/>
      <c r="F2" s="238"/>
      <c r="G2" s="238"/>
      <c r="H2" s="238"/>
      <c r="I2" s="238"/>
      <c r="J2" s="238"/>
      <c r="K2" s="238"/>
      <c r="L2" s="238"/>
      <c r="M2" s="238"/>
      <c r="N2" s="238"/>
      <c r="O2" s="238"/>
      <c r="P2" s="238"/>
      <c r="Q2" s="238"/>
      <c r="R2" s="238"/>
      <c r="S2" s="238"/>
      <c r="T2" s="238"/>
      <c r="U2" s="238"/>
      <c r="V2" s="238"/>
      <c r="W2" s="238"/>
      <c r="X2" s="238"/>
      <c r="Y2" s="238"/>
      <c r="Z2" s="238"/>
      <c r="AA2" s="238"/>
      <c r="AB2" s="238"/>
      <c r="AC2" s="136"/>
      <c r="AD2" s="136"/>
    </row>
    <row r="3" spans="5:30" ht="15.75" customHeight="1">
      <c r="E3" s="235"/>
      <c r="F3" s="238"/>
      <c r="G3" s="238"/>
      <c r="H3" s="238"/>
      <c r="I3" s="238"/>
      <c r="J3" s="238"/>
      <c r="K3" s="238"/>
      <c r="L3" s="238"/>
      <c r="M3" s="238"/>
      <c r="N3" s="238"/>
      <c r="O3" s="238"/>
      <c r="P3" s="238"/>
      <c r="Q3" s="238"/>
      <c r="R3" s="238"/>
      <c r="S3" s="238"/>
      <c r="T3" s="238"/>
      <c r="U3" s="238"/>
      <c r="V3" s="238"/>
      <c r="W3" s="238"/>
      <c r="X3" s="238"/>
      <c r="Y3" s="238"/>
      <c r="Z3" s="238"/>
      <c r="AA3" s="238"/>
      <c r="AB3" s="238"/>
      <c r="AC3" s="136"/>
      <c r="AD3" s="136"/>
    </row>
    <row r="4" spans="4:28" ht="24" customHeight="1">
      <c r="D4" s="1663" t="s">
        <v>554</v>
      </c>
      <c r="E4" s="1663"/>
      <c r="F4" s="1663"/>
      <c r="G4" s="1663"/>
      <c r="H4" s="1663"/>
      <c r="I4" s="1663"/>
      <c r="J4" s="1663"/>
      <c r="K4" s="1663"/>
      <c r="L4" s="1663"/>
      <c r="M4" s="1663"/>
      <c r="N4" s="1663"/>
      <c r="O4" s="1663"/>
      <c r="P4" s="1663"/>
      <c r="Q4" s="1663"/>
      <c r="R4" s="1663"/>
      <c r="S4" s="1663"/>
      <c r="T4" s="1663"/>
      <c r="U4" s="1663"/>
      <c r="V4" s="238"/>
      <c r="W4" s="238"/>
      <c r="X4" s="238"/>
      <c r="Y4" s="238"/>
      <c r="Z4" s="238"/>
      <c r="AA4" s="136"/>
      <c r="AB4" s="136"/>
    </row>
    <row r="5" spans="4:28" ht="12" customHeight="1">
      <c r="D5" s="238"/>
      <c r="E5" s="238"/>
      <c r="F5" s="238"/>
      <c r="G5" s="238"/>
      <c r="H5" s="238"/>
      <c r="I5" s="238"/>
      <c r="J5" s="238"/>
      <c r="K5" s="238"/>
      <c r="L5" s="238"/>
      <c r="M5" s="238"/>
      <c r="N5" s="238"/>
      <c r="O5" s="238"/>
      <c r="P5" s="238"/>
      <c r="Q5" s="238"/>
      <c r="R5" s="238"/>
      <c r="S5" s="238"/>
      <c r="T5" s="238"/>
      <c r="U5" s="238"/>
      <c r="V5" s="238"/>
      <c r="W5" s="238"/>
      <c r="X5" s="238"/>
      <c r="Y5" s="238"/>
      <c r="Z5" s="238"/>
      <c r="AA5" s="136"/>
      <c r="AB5" s="136"/>
    </row>
    <row r="6" spans="4:28" ht="15.75" customHeight="1">
      <c r="D6" s="238"/>
      <c r="E6" s="238"/>
      <c r="F6" s="238"/>
      <c r="G6" s="238"/>
      <c r="H6" s="238"/>
      <c r="I6" s="238"/>
      <c r="J6" s="238"/>
      <c r="K6" s="238"/>
      <c r="L6" s="238"/>
      <c r="M6" s="238"/>
      <c r="N6" s="238"/>
      <c r="O6" s="238"/>
      <c r="P6" s="238"/>
      <c r="Q6" s="238"/>
      <c r="R6" s="238"/>
      <c r="S6" s="238"/>
      <c r="T6" s="238"/>
      <c r="U6" s="238"/>
      <c r="V6" s="238"/>
      <c r="W6" s="238"/>
      <c r="X6" s="238"/>
      <c r="Y6" s="238"/>
      <c r="Z6" s="238"/>
      <c r="AA6" s="136"/>
      <c r="AB6" s="136"/>
    </row>
    <row r="7" spans="5:31" ht="24" customHeight="1">
      <c r="E7" s="19"/>
      <c r="F7" s="19"/>
      <c r="G7" s="1664" t="s">
        <v>14</v>
      </c>
      <c r="H7" s="1664"/>
      <c r="I7" s="1664"/>
      <c r="J7" s="1664"/>
      <c r="K7" s="239"/>
      <c r="L7" s="1657" t="s">
        <v>129</v>
      </c>
      <c r="M7" s="1657"/>
      <c r="N7" s="1657"/>
      <c r="O7" s="1657"/>
      <c r="P7" s="1657"/>
      <c r="Q7" s="1657"/>
      <c r="R7" s="1657"/>
      <c r="S7" s="1657"/>
      <c r="T7" s="1657"/>
      <c r="U7" s="1657"/>
      <c r="V7" s="1657"/>
      <c r="W7" s="1657"/>
      <c r="X7" s="1657"/>
      <c r="Y7" s="238"/>
      <c r="Z7" s="238"/>
      <c r="AA7" s="238"/>
      <c r="AB7" s="238"/>
      <c r="AC7" s="238"/>
      <c r="AD7" s="136"/>
      <c r="AE7" s="136"/>
    </row>
    <row r="8" spans="5:31" ht="24" customHeight="1">
      <c r="E8" s="19"/>
      <c r="F8" s="19"/>
      <c r="G8" s="1664" t="s">
        <v>214</v>
      </c>
      <c r="H8" s="1664"/>
      <c r="I8" s="1664"/>
      <c r="J8" s="1664"/>
      <c r="K8" s="239"/>
      <c r="L8" s="1657" t="s">
        <v>213</v>
      </c>
      <c r="M8" s="1657"/>
      <c r="N8" s="1657"/>
      <c r="O8" s="1657"/>
      <c r="P8" s="1657"/>
      <c r="Q8" s="1657"/>
      <c r="R8" s="1657"/>
      <c r="S8" s="1657"/>
      <c r="T8" s="1657"/>
      <c r="U8" s="1657"/>
      <c r="V8" s="1657"/>
      <c r="W8" s="1657"/>
      <c r="X8" s="1657"/>
      <c r="Y8" s="238"/>
      <c r="Z8" s="238"/>
      <c r="AA8" s="238"/>
      <c r="AB8" s="238"/>
      <c r="AC8" s="238"/>
      <c r="AD8" s="136"/>
      <c r="AE8" s="136"/>
    </row>
    <row r="9" spans="5:31" ht="24" customHeight="1">
      <c r="E9" s="19"/>
      <c r="F9" s="19"/>
      <c r="G9" s="1664" t="s">
        <v>1059</v>
      </c>
      <c r="H9" s="1664"/>
      <c r="I9" s="1664"/>
      <c r="J9" s="1664"/>
      <c r="K9" s="239"/>
      <c r="L9" s="1658">
        <f>IF(+'交①'!M14=0,"",+'交①'!M14)</f>
      </c>
      <c r="M9" s="1658"/>
      <c r="N9" s="1658"/>
      <c r="O9" s="1658"/>
      <c r="P9" s="1658"/>
      <c r="Q9" s="1658"/>
      <c r="R9" s="1658"/>
      <c r="S9" s="1658"/>
      <c r="T9" s="1658"/>
      <c r="U9" s="1658"/>
      <c r="V9" s="1658"/>
      <c r="W9" s="1658"/>
      <c r="X9" s="451"/>
      <c r="Y9" s="249"/>
      <c r="Z9" s="238"/>
      <c r="AA9" s="238"/>
      <c r="AB9" s="238"/>
      <c r="AC9" s="238"/>
      <c r="AD9" s="136"/>
      <c r="AE9" s="136"/>
    </row>
    <row r="10" spans="5:30" ht="15.75" customHeight="1">
      <c r="E10" s="19"/>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136"/>
      <c r="AD10" s="136"/>
    </row>
    <row r="11" spans="5:30" ht="64.5" customHeight="1">
      <c r="E11" s="19"/>
      <c r="F11" s="1666" t="s">
        <v>310</v>
      </c>
      <c r="G11" s="1666"/>
      <c r="H11" s="1666"/>
      <c r="I11" s="1666"/>
      <c r="J11" s="1666"/>
      <c r="K11" s="1666"/>
      <c r="L11" s="1666"/>
      <c r="M11" s="1666"/>
      <c r="N11" s="1666"/>
      <c r="O11" s="1666"/>
      <c r="P11" s="1666"/>
      <c r="Q11" s="1666"/>
      <c r="R11" s="1666"/>
      <c r="S11" s="1666"/>
      <c r="T11" s="1666"/>
      <c r="U11" s="1666"/>
      <c r="V11" s="1666"/>
      <c r="W11" s="1666"/>
      <c r="X11" s="264"/>
      <c r="Y11" s="238"/>
      <c r="Z11" s="238"/>
      <c r="AA11" s="238"/>
      <c r="AB11" s="238"/>
      <c r="AC11" s="136"/>
      <c r="AD11" s="136"/>
    </row>
    <row r="12" spans="4:28" ht="15.75" customHeight="1">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136"/>
      <c r="AB12" s="136"/>
    </row>
    <row r="13" spans="4:28" ht="15.75" customHeight="1">
      <c r="D13" s="238"/>
      <c r="E13" s="238"/>
      <c r="F13" s="238"/>
      <c r="G13" s="238"/>
      <c r="H13" s="238"/>
      <c r="I13" s="238"/>
      <c r="J13" s="238"/>
      <c r="K13" s="238"/>
      <c r="L13" s="238" t="s">
        <v>215</v>
      </c>
      <c r="M13" s="238"/>
      <c r="N13" s="238"/>
      <c r="O13" s="238"/>
      <c r="P13" s="238"/>
      <c r="Q13" s="238"/>
      <c r="R13" s="238"/>
      <c r="S13" s="238"/>
      <c r="T13" s="238"/>
      <c r="U13" s="238"/>
      <c r="V13" s="238"/>
      <c r="W13" s="238"/>
      <c r="X13" s="238"/>
      <c r="Y13" s="238"/>
      <c r="Z13" s="238"/>
      <c r="AA13" s="136"/>
      <c r="AB13" s="136"/>
    </row>
    <row r="14" spans="4:28" ht="15.75" customHeight="1">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136"/>
      <c r="AB14" s="136"/>
    </row>
    <row r="15" spans="4:28" ht="24" customHeight="1">
      <c r="D15" s="1660" t="s">
        <v>308</v>
      </c>
      <c r="E15" s="1660"/>
      <c r="F15" s="1660"/>
      <c r="G15" s="1660"/>
      <c r="H15" s="1660"/>
      <c r="I15" s="238"/>
      <c r="J15" s="1659">
        <f>IF('交①'!P32="","",'交①'!P32&amp;"　")</f>
      </c>
      <c r="K15" s="1659"/>
      <c r="L15" s="1659"/>
      <c r="M15" s="1659"/>
      <c r="N15" s="1659"/>
      <c r="O15" s="1659"/>
      <c r="P15" s="1659"/>
      <c r="Q15" s="1659"/>
      <c r="R15" s="1659"/>
      <c r="S15" s="1659"/>
      <c r="T15" s="1659"/>
      <c r="U15" s="1659"/>
      <c r="V15" s="1659"/>
      <c r="W15" s="1659"/>
      <c r="X15" s="238"/>
      <c r="Y15" s="238"/>
      <c r="Z15" s="238"/>
      <c r="AA15" s="136"/>
      <c r="AB15" s="136"/>
    </row>
    <row r="16" spans="4:28" ht="24" customHeight="1">
      <c r="D16" s="1660" t="s">
        <v>773</v>
      </c>
      <c r="E16" s="1660"/>
      <c r="F16" s="1660"/>
      <c r="G16" s="1660"/>
      <c r="H16" s="1660"/>
      <c r="I16" s="238"/>
      <c r="J16" s="1658" t="str">
        <f>+'交①'!P30&amp;"　"&amp;'交①'!P31:P31</f>
        <v>　</v>
      </c>
      <c r="K16" s="1658"/>
      <c r="L16" s="1658"/>
      <c r="M16" s="1658"/>
      <c r="N16" s="1658"/>
      <c r="O16" s="1658"/>
      <c r="P16" s="1658"/>
      <c r="Q16" s="1658"/>
      <c r="R16" s="1658"/>
      <c r="S16" s="1658"/>
      <c r="T16" s="1658"/>
      <c r="U16" s="1658"/>
      <c r="V16" s="1658"/>
      <c r="W16" s="1658"/>
      <c r="X16" s="238"/>
      <c r="Y16" s="238"/>
      <c r="Z16" s="238"/>
      <c r="AA16" s="136"/>
      <c r="AB16" s="136"/>
    </row>
    <row r="17" spans="1:28" ht="24" customHeight="1">
      <c r="A17" s="70"/>
      <c r="B17" s="70"/>
      <c r="C17" s="1660" t="s">
        <v>348</v>
      </c>
      <c r="D17" s="1660"/>
      <c r="E17" s="1660"/>
      <c r="F17" s="1660"/>
      <c r="G17" s="1660"/>
      <c r="H17" s="1660"/>
      <c r="I17" s="238"/>
      <c r="J17" s="1658" t="str">
        <f>IF('交①'!U33="（都道府県から記入）","〒","〒"&amp;'交①'!Q33&amp;" "&amp;'交①'!U33)</f>
        <v>〒</v>
      </c>
      <c r="K17" s="1658"/>
      <c r="L17" s="1658"/>
      <c r="M17" s="1658"/>
      <c r="N17" s="1658"/>
      <c r="O17" s="1658"/>
      <c r="P17" s="1658"/>
      <c r="Q17" s="1658"/>
      <c r="R17" s="1658"/>
      <c r="S17" s="1658"/>
      <c r="T17" s="1658"/>
      <c r="U17" s="1658"/>
      <c r="V17" s="1658"/>
      <c r="W17" s="1658"/>
      <c r="X17" s="238"/>
      <c r="Y17" s="238"/>
      <c r="Z17" s="238"/>
      <c r="AA17" s="136"/>
      <c r="AB17" s="136"/>
    </row>
    <row r="18" spans="1:28" ht="4.5" customHeight="1">
      <c r="A18" s="70"/>
      <c r="B18" s="70"/>
      <c r="C18" s="70"/>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136"/>
      <c r="AB18" s="136"/>
    </row>
    <row r="19" spans="4:28" ht="63.75" customHeight="1">
      <c r="D19" s="1667" t="s">
        <v>309</v>
      </c>
      <c r="E19" s="1667"/>
      <c r="F19" s="1667"/>
      <c r="G19" s="1667"/>
      <c r="H19" s="1667"/>
      <c r="I19" s="240"/>
      <c r="J19" s="1669" t="s">
        <v>609</v>
      </c>
      <c r="K19" s="1669"/>
      <c r="L19" s="1669"/>
      <c r="M19" s="1669"/>
      <c r="N19" s="1669"/>
      <c r="O19" s="1669"/>
      <c r="P19" s="1669"/>
      <c r="Q19" s="1669"/>
      <c r="R19" s="1669"/>
      <c r="S19" s="1669"/>
      <c r="T19" s="1669"/>
      <c r="U19" s="1669"/>
      <c r="V19" s="1669"/>
      <c r="W19" s="1669"/>
      <c r="X19" s="238"/>
      <c r="Y19" s="238"/>
      <c r="Z19" s="238"/>
      <c r="AA19" s="136"/>
      <c r="AB19" s="136"/>
    </row>
    <row r="20" spans="2:30" ht="24" customHeight="1">
      <c r="B20" s="1661"/>
      <c r="C20" s="1661"/>
      <c r="E20" s="235"/>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136"/>
      <c r="AD20" s="136"/>
    </row>
    <row r="21" spans="2:30" ht="27.75" customHeight="1">
      <c r="B21" s="284"/>
      <c r="C21" s="285"/>
      <c r="E21" s="235"/>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136"/>
      <c r="AD21" s="136"/>
    </row>
    <row r="22" spans="2:30" ht="15.75" customHeight="1">
      <c r="B22" s="284"/>
      <c r="C22" s="285"/>
      <c r="E22" s="235"/>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136"/>
      <c r="AD22" s="136"/>
    </row>
    <row r="23" spans="2:30" ht="15.75" customHeight="1">
      <c r="B23" s="284"/>
      <c r="C23" s="285"/>
      <c r="E23" s="235"/>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136"/>
      <c r="AD23" s="136"/>
    </row>
    <row r="24" spans="2:30" ht="15.75" customHeight="1">
      <c r="B24" s="1671"/>
      <c r="C24" s="1662"/>
      <c r="E24" s="235"/>
      <c r="F24" s="1660" t="s">
        <v>25</v>
      </c>
      <c r="G24" s="1660"/>
      <c r="H24" s="345">
        <f>+'交①'!AE2</f>
        <v>0</v>
      </c>
      <c r="I24" s="241" t="s">
        <v>3</v>
      </c>
      <c r="J24" s="345">
        <f>+'交①'!AG2</f>
        <v>0</v>
      </c>
      <c r="K24" s="241" t="s">
        <v>16</v>
      </c>
      <c r="L24" s="345">
        <f>+'交①'!AI2</f>
        <v>0</v>
      </c>
      <c r="M24" s="241" t="s">
        <v>216</v>
      </c>
      <c r="N24" s="238"/>
      <c r="O24" s="238"/>
      <c r="P24" s="238"/>
      <c r="Q24" s="238"/>
      <c r="R24" s="238"/>
      <c r="S24" s="238"/>
      <c r="T24" s="238"/>
      <c r="U24" s="238"/>
      <c r="V24" s="238"/>
      <c r="W24" s="238"/>
      <c r="X24" s="238"/>
      <c r="Y24" s="238"/>
      <c r="Z24" s="238"/>
      <c r="AA24" s="238"/>
      <c r="AB24" s="238"/>
      <c r="AC24" s="136"/>
      <c r="AD24" s="136"/>
    </row>
    <row r="25" spans="2:30" ht="15.75" customHeight="1">
      <c r="B25" s="1671"/>
      <c r="C25" s="1662"/>
      <c r="E25" s="235"/>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136"/>
      <c r="AD25" s="136"/>
    </row>
    <row r="26" spans="2:30" ht="15.75" customHeight="1">
      <c r="B26" s="1671"/>
      <c r="C26" s="1662"/>
      <c r="E26" s="235"/>
      <c r="F26" s="238"/>
      <c r="G26" s="238"/>
      <c r="H26" s="1660" t="s">
        <v>217</v>
      </c>
      <c r="I26" s="1660"/>
      <c r="J26" s="1660"/>
      <c r="K26" s="238"/>
      <c r="L26" s="1658" t="str">
        <f>+"〒"&amp;'交①'!Q19</f>
        <v>〒</v>
      </c>
      <c r="M26" s="1658"/>
      <c r="N26" s="1658"/>
      <c r="O26" s="249"/>
      <c r="P26" s="249"/>
      <c r="Q26" s="249"/>
      <c r="R26" s="249"/>
      <c r="S26" s="249"/>
      <c r="T26" s="249"/>
      <c r="U26" s="249"/>
      <c r="V26" s="249"/>
      <c r="W26" s="249"/>
      <c r="X26" s="249"/>
      <c r="Y26" s="249"/>
      <c r="Z26" s="238"/>
      <c r="AA26" s="238"/>
      <c r="AB26" s="238"/>
      <c r="AC26" s="136"/>
      <c r="AD26" s="136"/>
    </row>
    <row r="27" spans="2:30" ht="15.75" customHeight="1">
      <c r="B27" s="1671"/>
      <c r="C27" s="1662"/>
      <c r="E27" s="235"/>
      <c r="F27" s="238"/>
      <c r="G27" s="238"/>
      <c r="H27" s="250"/>
      <c r="I27" s="250"/>
      <c r="J27" s="250"/>
      <c r="K27" s="238"/>
      <c r="L27" s="1665">
        <f>IF('交①'!U19="（都道府県から記入）","",'交①'!U19)</f>
      </c>
      <c r="M27" s="1665"/>
      <c r="N27" s="1665"/>
      <c r="O27" s="1665"/>
      <c r="P27" s="1665"/>
      <c r="Q27" s="1665"/>
      <c r="R27" s="1665"/>
      <c r="S27" s="1665"/>
      <c r="T27" s="1665"/>
      <c r="U27" s="1665"/>
      <c r="V27" s="1665"/>
      <c r="W27" s="1665"/>
      <c r="X27" s="259"/>
      <c r="Y27" s="249"/>
      <c r="Z27" s="238"/>
      <c r="AA27" s="238"/>
      <c r="AB27" s="238"/>
      <c r="AC27" s="136"/>
      <c r="AD27" s="136"/>
    </row>
    <row r="28" spans="2:30" ht="15.75" customHeight="1">
      <c r="B28" s="1671"/>
      <c r="C28" s="1662"/>
      <c r="E28" s="235"/>
      <c r="F28" s="238"/>
      <c r="G28" s="238"/>
      <c r="H28" s="250"/>
      <c r="I28" s="250"/>
      <c r="J28" s="250"/>
      <c r="K28" s="238"/>
      <c r="L28" s="1665"/>
      <c r="M28" s="1665"/>
      <c r="N28" s="1665"/>
      <c r="O28" s="1665"/>
      <c r="P28" s="1665"/>
      <c r="Q28" s="1665"/>
      <c r="R28" s="1665"/>
      <c r="S28" s="1665"/>
      <c r="T28" s="1665"/>
      <c r="U28" s="1665"/>
      <c r="V28" s="1665"/>
      <c r="W28" s="1665"/>
      <c r="X28" s="259"/>
      <c r="Y28" s="249"/>
      <c r="Z28" s="238"/>
      <c r="AA28" s="238"/>
      <c r="AB28" s="238"/>
      <c r="AC28" s="136"/>
      <c r="AD28" s="136"/>
    </row>
    <row r="29" spans="2:30" ht="19.5" customHeight="1">
      <c r="B29" s="1671"/>
      <c r="C29" s="1662"/>
      <c r="E29" s="235"/>
      <c r="F29" s="238"/>
      <c r="G29" s="238"/>
      <c r="H29" s="250"/>
      <c r="I29" s="250"/>
      <c r="J29" s="250"/>
      <c r="K29" s="238"/>
      <c r="L29" s="1670">
        <f>IF(+'交①'!P16=0,"",+'交①'!P16)</f>
      </c>
      <c r="M29" s="1670"/>
      <c r="N29" s="1670"/>
      <c r="O29" s="1670"/>
      <c r="P29" s="1670"/>
      <c r="Q29" s="1670"/>
      <c r="R29" s="1670"/>
      <c r="S29" s="1670"/>
      <c r="T29" s="1670"/>
      <c r="U29" s="1670"/>
      <c r="V29" s="1670"/>
      <c r="W29" s="1670"/>
      <c r="X29" s="260"/>
      <c r="Y29" s="238"/>
      <c r="Z29" s="238"/>
      <c r="AA29" s="238"/>
      <c r="AB29" s="238"/>
      <c r="AC29" s="136"/>
      <c r="AD29" s="136"/>
    </row>
    <row r="30" spans="2:30" ht="19.5" customHeight="1">
      <c r="B30" s="1671"/>
      <c r="C30" s="1662"/>
      <c r="E30" s="235"/>
      <c r="F30" s="238"/>
      <c r="G30" s="238"/>
      <c r="H30" s="250"/>
      <c r="I30" s="250"/>
      <c r="J30" s="250"/>
      <c r="K30" s="238"/>
      <c r="L30" s="1670">
        <f>IF(+'交①'!P17=0,"",+'交①'!P17)</f>
      </c>
      <c r="M30" s="1670"/>
      <c r="N30" s="1670"/>
      <c r="O30" s="1670"/>
      <c r="P30" s="1670"/>
      <c r="Q30" s="1670"/>
      <c r="R30" s="1670"/>
      <c r="S30" s="1670"/>
      <c r="T30" s="1670"/>
      <c r="U30" s="1670"/>
      <c r="V30" s="1670"/>
      <c r="W30" s="1670"/>
      <c r="X30" s="260"/>
      <c r="Y30" s="260"/>
      <c r="Z30" s="238"/>
      <c r="AA30" s="238"/>
      <c r="AB30" s="238"/>
      <c r="AC30" s="136"/>
      <c r="AD30" s="136"/>
    </row>
    <row r="31" spans="2:30" ht="24" customHeight="1">
      <c r="B31" s="1668"/>
      <c r="C31" s="1668"/>
      <c r="E31" s="235"/>
      <c r="F31" s="238"/>
      <c r="G31" s="238"/>
      <c r="H31" s="1660" t="s">
        <v>218</v>
      </c>
      <c r="I31" s="1660"/>
      <c r="J31" s="1660"/>
      <c r="K31" s="238"/>
      <c r="L31" s="1659">
        <f>IF('交①'!P18=0,"",'交①'!P18)</f>
      </c>
      <c r="M31" s="1659"/>
      <c r="N31" s="1659"/>
      <c r="O31" s="1659"/>
      <c r="P31" s="1659"/>
      <c r="Q31" s="1659"/>
      <c r="R31" s="1659"/>
      <c r="S31" s="1659"/>
      <c r="T31" s="1659"/>
      <c r="U31" s="1659"/>
      <c r="V31" s="1659"/>
      <c r="W31" s="1659"/>
      <c r="X31" s="258"/>
      <c r="Y31" s="258"/>
      <c r="Z31" s="238"/>
      <c r="AA31" s="238"/>
      <c r="AB31" s="238"/>
      <c r="AC31" s="136"/>
      <c r="AD31" s="136"/>
    </row>
    <row r="32" spans="2:30" ht="15.75" customHeight="1">
      <c r="B32" s="1668"/>
      <c r="C32" s="1668"/>
      <c r="E32" s="235"/>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136"/>
      <c r="AD32" s="136"/>
    </row>
    <row r="33" spans="2:30" ht="15.75" customHeight="1">
      <c r="B33" s="1668"/>
      <c r="C33" s="1668"/>
      <c r="E33" s="235"/>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136"/>
      <c r="AD33" s="136"/>
    </row>
    <row r="34" spans="2:30" ht="15.75" customHeight="1">
      <c r="B34" s="1668"/>
      <c r="C34" s="1668"/>
      <c r="E34" s="235"/>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136"/>
      <c r="AD34" s="136"/>
    </row>
    <row r="35" spans="2:30" ht="15.75" customHeight="1">
      <c r="B35" s="1668"/>
      <c r="C35" s="1668"/>
      <c r="E35" s="235"/>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136"/>
      <c r="AD35" s="136"/>
    </row>
    <row r="36" spans="2:30" ht="15.75" customHeight="1">
      <c r="B36" s="845"/>
      <c r="C36" s="845"/>
      <c r="E36" s="235"/>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136"/>
      <c r="AD36" s="136"/>
    </row>
    <row r="37" spans="2:30" ht="15.75" customHeight="1">
      <c r="B37" s="845"/>
      <c r="C37" s="845"/>
      <c r="E37" s="235"/>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136"/>
      <c r="AD37" s="136"/>
    </row>
    <row r="38" spans="2:30" ht="15.75" customHeight="1">
      <c r="B38" s="845"/>
      <c r="C38" s="845"/>
      <c r="E38" s="235"/>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136"/>
      <c r="AD38" s="136"/>
    </row>
    <row r="39" spans="2:30" ht="15.75" customHeight="1">
      <c r="B39" s="845"/>
      <c r="C39" s="845"/>
      <c r="E39" s="235"/>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136"/>
      <c r="AD39" s="136"/>
    </row>
    <row r="40" spans="2:30" ht="15.75" customHeight="1">
      <c r="B40" s="845"/>
      <c r="C40" s="845"/>
      <c r="E40" s="235"/>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136"/>
      <c r="AD40" s="136"/>
    </row>
    <row r="41" spans="2:30" ht="15.75" customHeight="1">
      <c r="B41" s="845"/>
      <c r="C41" s="845"/>
      <c r="E41" s="235"/>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136"/>
      <c r="AD41" s="136"/>
    </row>
    <row r="42" spans="1:43" ht="9.75" customHeight="1">
      <c r="A42" s="322"/>
      <c r="B42" s="346" t="str">
        <f>'交①'!$B$38</f>
        <v>Ver28-4</v>
      </c>
      <c r="C42" s="101"/>
      <c r="D42" s="101"/>
      <c r="E42" s="101"/>
      <c r="F42" s="101"/>
      <c r="G42" s="101"/>
      <c r="H42" s="101"/>
      <c r="I42" s="101"/>
      <c r="J42" s="101"/>
      <c r="K42" s="101"/>
      <c r="L42" s="101"/>
      <c r="M42" s="101"/>
      <c r="N42" s="101"/>
      <c r="O42" s="101"/>
      <c r="P42" s="101"/>
      <c r="Q42" s="101"/>
      <c r="R42" s="101"/>
      <c r="S42" s="101"/>
      <c r="T42" s="101"/>
      <c r="U42" s="101"/>
      <c r="V42" s="349" t="str">
        <f>+'交①'!$AH$38</f>
        <v>28S</v>
      </c>
      <c r="W42" s="101"/>
      <c r="X42" s="101"/>
      <c r="Y42" s="101"/>
      <c r="Z42" s="101"/>
      <c r="AA42" s="101"/>
      <c r="AB42" s="101"/>
      <c r="AC42" s="101"/>
      <c r="AD42" s="101"/>
      <c r="AE42" s="101"/>
      <c r="AF42" s="101"/>
      <c r="AG42" s="101"/>
      <c r="AH42" s="101"/>
      <c r="AI42" s="231" t="e">
        <f>交①!#REF!</f>
        <v>#REF!</v>
      </c>
      <c r="AP42" s="93"/>
      <c r="AQ42" s="93"/>
    </row>
    <row r="43" spans="2:27" ht="15.75" customHeight="1">
      <c r="B43" s="18"/>
      <c r="E43" s="238"/>
      <c r="F43" s="238"/>
      <c r="G43" s="238"/>
      <c r="H43" s="238"/>
      <c r="I43" s="238"/>
      <c r="J43" s="238"/>
      <c r="K43" s="238"/>
      <c r="L43" s="238"/>
      <c r="M43" s="238"/>
      <c r="N43" s="238"/>
      <c r="O43" s="238"/>
      <c r="P43" s="238"/>
      <c r="Q43" s="238"/>
      <c r="R43" s="238"/>
      <c r="S43" s="238"/>
      <c r="T43" s="238"/>
      <c r="U43" s="238"/>
      <c r="V43" s="231"/>
      <c r="W43" s="238"/>
      <c r="X43" s="238"/>
      <c r="Y43" s="238"/>
      <c r="Z43" s="136"/>
      <c r="AA43" s="136"/>
    </row>
    <row r="44" spans="2:30" ht="15.75" customHeight="1">
      <c r="B44" s="26"/>
      <c r="C44" s="26"/>
      <c r="E44" s="235"/>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136"/>
      <c r="AD44" s="136"/>
    </row>
    <row r="45" spans="2:30" ht="15.75" customHeight="1">
      <c r="B45" s="26"/>
      <c r="C45" s="26"/>
      <c r="E45" s="235"/>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136"/>
      <c r="AD45" s="136"/>
    </row>
    <row r="46" spans="1:30" ht="15.75" customHeight="1">
      <c r="A46" s="26"/>
      <c r="B46" s="26"/>
      <c r="C46" s="26"/>
      <c r="D46" s="26"/>
      <c r="E46" s="235"/>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136"/>
      <c r="AD46" s="136"/>
    </row>
    <row r="47" spans="1:30" ht="15.75" customHeight="1">
      <c r="A47" s="26"/>
      <c r="B47" s="26"/>
      <c r="C47" s="18" t="str">
        <f>'交①'!$AO$4</f>
        <v>28S</v>
      </c>
      <c r="D47" s="26"/>
      <c r="E47" s="235"/>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136"/>
      <c r="AD47" s="136"/>
    </row>
    <row r="48" spans="1:30" ht="15.75" customHeight="1">
      <c r="A48" s="26"/>
      <c r="B48" s="26"/>
      <c r="C48" s="26"/>
      <c r="D48" s="26"/>
      <c r="E48" s="235"/>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136"/>
      <c r="AD48" s="136"/>
    </row>
    <row r="49" spans="1:30" ht="14.25">
      <c r="A49" s="26"/>
      <c r="D49" s="238"/>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row>
    <row r="50" spans="1:30" ht="12">
      <c r="A50" s="26"/>
      <c r="D50" s="2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row>
    <row r="51" spans="5:30" ht="12">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row>
    <row r="52" spans="5:30" ht="12">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row>
    <row r="53" spans="5:30" ht="12">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row>
    <row r="54" spans="5:30" ht="12">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row>
    <row r="55" spans="2:30" ht="12">
      <c r="B55" s="26"/>
      <c r="C55" s="2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row>
    <row r="56" spans="2:30" ht="12">
      <c r="B56" s="26"/>
      <c r="C56" s="2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row>
    <row r="57" spans="1:30" ht="12">
      <c r="A57" s="26"/>
      <c r="D57" s="2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row>
    <row r="58" spans="1:30" ht="12">
      <c r="A58" s="26"/>
      <c r="D58" s="2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row>
    <row r="59" spans="5:30" ht="12">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row>
    <row r="60" spans="5:30" ht="12">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row>
    <row r="61" spans="5:30" ht="12">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row>
    <row r="62" spans="5:30" ht="12">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row>
    <row r="63" spans="2:30" ht="12">
      <c r="B63" s="26"/>
      <c r="C63" s="2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row>
    <row r="64" spans="2:30" ht="12">
      <c r="B64" s="26"/>
      <c r="C64" s="2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row>
    <row r="65" spans="1:30" ht="12">
      <c r="A65" s="26"/>
      <c r="D65" s="2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row>
    <row r="66" spans="1:30" ht="12">
      <c r="A66" s="26"/>
      <c r="D66" s="2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row>
    <row r="67" spans="5:30" ht="12">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row>
    <row r="68" spans="5:30" ht="12">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row>
    <row r="69" spans="5:30" ht="12">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row>
    <row r="70" spans="5:30" ht="12">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row>
    <row r="71" spans="5:30" ht="12">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row>
    <row r="72" spans="5:30" ht="12">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row>
    <row r="73" spans="5:30" ht="12">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row>
    <row r="74" spans="5:30" ht="12">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row>
    <row r="75" spans="5:30" ht="12">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row>
    <row r="76" spans="5:30" ht="12">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row>
    <row r="77" spans="5:30" ht="12">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row>
    <row r="78" spans="5:30" ht="12">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row>
    <row r="79" spans="5:30" ht="12">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row>
    <row r="80" spans="5:30" ht="12">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row>
    <row r="81" spans="5:30" ht="12">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row>
    <row r="82" spans="5:30" ht="12">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row>
    <row r="83" spans="5:30" ht="12">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row>
    <row r="84" spans="5:30" ht="12">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row>
    <row r="85" spans="5:30" ht="12">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row>
    <row r="86" spans="5:30" ht="12">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row>
    <row r="87" spans="5:30" ht="12">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row>
    <row r="88" spans="5:30" ht="12">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row>
    <row r="89" spans="5:30" ht="12">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row>
    <row r="90" spans="5:30" ht="12">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row>
    <row r="91" spans="5:30" ht="12">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row>
    <row r="92" spans="5:30" ht="12">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row>
    <row r="93" spans="5:30" ht="12">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row>
    <row r="94" spans="5:30" ht="12">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row>
    <row r="95" spans="5:30" ht="12">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row>
    <row r="96" spans="5:30" ht="12">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row>
    <row r="97" spans="5:30" ht="12">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row>
    <row r="98" spans="5:30" ht="12">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row>
    <row r="99" spans="5:30" ht="12">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row>
    <row r="100" spans="5:30" ht="12">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row>
    <row r="101" spans="5:30" ht="12">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row>
    <row r="102" spans="5:30" ht="12">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row>
    <row r="103" spans="5:30" ht="12">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row>
    <row r="104" spans="5:30" ht="12">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row>
    <row r="105" spans="5:30" ht="12">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row>
    <row r="106" spans="5:30" ht="12">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row>
    <row r="107" spans="5:30" ht="12">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row>
    <row r="108" spans="5:30" ht="12">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row>
    <row r="109" spans="5:30" ht="12">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row>
    <row r="110" spans="5:30" ht="12">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row>
    <row r="111" spans="5:30" ht="12">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row>
    <row r="112" spans="5:30" ht="12">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row>
    <row r="113" spans="5:30" ht="12">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row>
    <row r="114" spans="5:30" ht="12">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row>
    <row r="115" spans="5:30" ht="12">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row>
    <row r="116" spans="5:30" ht="12">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row>
    <row r="117" spans="5:30" ht="12">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row>
    <row r="118" spans="5:30" ht="12">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row>
    <row r="119" spans="5:30" ht="12">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row>
    <row r="120" spans="5:30" ht="12">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row>
    <row r="121" spans="5:30" ht="12">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row>
    <row r="122" spans="5:30" ht="12">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row>
    <row r="123" spans="5:30" ht="12">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row>
    <row r="124" spans="5:30" ht="12">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row>
  </sheetData>
  <sheetProtection password="8F89" sheet="1" formatCells="0" selectLockedCells="1"/>
  <mergeCells count="31">
    <mergeCell ref="B36:C41"/>
    <mergeCell ref="B28:B30"/>
    <mergeCell ref="C28:C30"/>
    <mergeCell ref="L26:N26"/>
    <mergeCell ref="B24:B27"/>
    <mergeCell ref="H26:J26"/>
    <mergeCell ref="L30:W30"/>
    <mergeCell ref="F24:G24"/>
    <mergeCell ref="D19:H19"/>
    <mergeCell ref="B31:C35"/>
    <mergeCell ref="J19:W19"/>
    <mergeCell ref="L29:W29"/>
    <mergeCell ref="L31:W31"/>
    <mergeCell ref="H31:J31"/>
    <mergeCell ref="D4:U4"/>
    <mergeCell ref="D15:H15"/>
    <mergeCell ref="G7:J7"/>
    <mergeCell ref="G8:J8"/>
    <mergeCell ref="G9:J9"/>
    <mergeCell ref="L7:X7"/>
    <mergeCell ref="F11:W11"/>
    <mergeCell ref="L8:X8"/>
    <mergeCell ref="L9:W9"/>
    <mergeCell ref="J15:W15"/>
    <mergeCell ref="D16:H16"/>
    <mergeCell ref="B20:C20"/>
    <mergeCell ref="C24:C27"/>
    <mergeCell ref="C17:H17"/>
    <mergeCell ref="J16:W16"/>
    <mergeCell ref="J17:W17"/>
    <mergeCell ref="L27:W28"/>
  </mergeCells>
  <conditionalFormatting sqref="H24 J24 L24">
    <cfRule type="cellIs" priority="1" dxfId="45" operator="equal" stopIfTrue="1">
      <formula>0</formula>
    </cfRule>
  </conditionalFormatting>
  <printOptions/>
  <pageMargins left="0.3937007874015748" right="0.15748031496062992" top="0.3937007874015748" bottom="0.2755905511811024" header="0.5118110236220472" footer="0.2362204724409449"/>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macosway</cp:lastModifiedBy>
  <cp:lastPrinted>2016-11-15T08:48:22Z</cp:lastPrinted>
  <dcterms:created xsi:type="dcterms:W3CDTF">2011-04-18T03:34:31Z</dcterms:created>
  <dcterms:modified xsi:type="dcterms:W3CDTF">2016-11-25T02:22:49Z</dcterms:modified>
  <cp:category/>
  <cp:version/>
  <cp:contentType/>
  <cp:contentStatus/>
</cp:coreProperties>
</file>